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esktop\ChEn263\Exams\Final_Exam\FinalExamKey\"/>
    </mc:Choice>
  </mc:AlternateContent>
  <bookViews>
    <workbookView xWindow="0" yWindow="0" windowWidth="16380" windowHeight="8190" tabRatio="500"/>
  </bookViews>
  <sheets>
    <sheet name="Multiple_Choice" sheetId="1" r:id="rId1"/>
    <sheet name="Problem30" sheetId="2" r:id="rId2"/>
    <sheet name="Problem31" sheetId="3" r:id="rId3"/>
    <sheet name="Problem32" sheetId="4" r:id="rId4"/>
    <sheet name="Problem33" sheetId="5" r:id="rId5"/>
  </sheets>
  <definedNames>
    <definedName name="solver_adj" localSheetId="4">Problem33!$S$15:$S$16</definedName>
    <definedName name="solver_cvg" localSheetId="4">0.0001</definedName>
    <definedName name="solver_drv" localSheetId="4">1</definedName>
    <definedName name="solver_eng" localSheetId="4">1</definedName>
    <definedName name="solver_est" localSheetId="4">1</definedName>
    <definedName name="solver_itr" localSheetId="4">2147483647</definedName>
    <definedName name="solver_lhs1" localSheetId="4">Problem33!$T$16</definedName>
    <definedName name="solver_lhs2" localSheetId="4">Problem33!$A$10</definedName>
    <definedName name="solver_lhs3" localSheetId="4">Problem33!$T$14</definedName>
    <definedName name="solver_mip" localSheetId="4">2147483647</definedName>
    <definedName name="solver_mni" localSheetId="4">30</definedName>
    <definedName name="solver_mrt" localSheetId="4">0.075</definedName>
    <definedName name="solver_msl" localSheetId="4">2</definedName>
    <definedName name="solver_neg" localSheetId="4">2</definedName>
    <definedName name="solver_nod" localSheetId="4">2147483647</definedName>
    <definedName name="solver_num" localSheetId="4">0</definedName>
    <definedName name="solver_nwt" localSheetId="4">1</definedName>
    <definedName name="solver_opt" localSheetId="4">Problem33!$S$19</definedName>
    <definedName name="solver_pre" localSheetId="4">0.000001</definedName>
    <definedName name="solver_rbv" localSheetId="4">1</definedName>
    <definedName name="solver_rel1" localSheetId="4">2</definedName>
    <definedName name="solver_rel2" localSheetId="4">2</definedName>
    <definedName name="solver_rel3" localSheetId="4">1</definedName>
    <definedName name="solver_rhs1" localSheetId="4">0</definedName>
    <definedName name="solver_rhs2" localSheetId="4">0</definedName>
    <definedName name="solver_rhs3" localSheetId="4">-0.001</definedName>
    <definedName name="solver_rlx" localSheetId="4">2</definedName>
    <definedName name="solver_rsd" localSheetId="4">0</definedName>
    <definedName name="solver_scl" localSheetId="4">1</definedName>
    <definedName name="solver_sho" localSheetId="4">2</definedName>
    <definedName name="solver_ssz" localSheetId="4">100</definedName>
    <definedName name="solver_tim" localSheetId="4">2147483647</definedName>
    <definedName name="solver_tol" localSheetId="4">0.01</definedName>
    <definedName name="solver_typ" localSheetId="4">3</definedName>
    <definedName name="solver_val" localSheetId="4">0</definedName>
    <definedName name="solver_ver" localSheetId="4">3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6" i="5" l="1"/>
  <c r="N7" i="5" s="1"/>
  <c r="P5" i="5"/>
  <c r="O5" i="5"/>
  <c r="F21" i="5"/>
  <c r="F22" i="5" s="1"/>
  <c r="F23" i="5" s="1"/>
  <c r="F24" i="5" s="1"/>
  <c r="F25" i="5" s="1"/>
  <c r="F26" i="5" s="1"/>
  <c r="F27" i="5" s="1"/>
  <c r="F28" i="5" s="1"/>
  <c r="F29" i="5" s="1"/>
  <c r="S18" i="5"/>
  <c r="S17" i="5"/>
  <c r="S19" i="5" s="1"/>
  <c r="S8" i="5"/>
  <c r="S7" i="5"/>
  <c r="S9" i="5" s="1"/>
  <c r="F7" i="5"/>
  <c r="F8" i="5" s="1"/>
  <c r="I6" i="5"/>
  <c r="I7" i="5" s="1"/>
  <c r="A6" i="5"/>
  <c r="A7" i="5" s="1"/>
  <c r="K5" i="5"/>
  <c r="J5" i="5"/>
  <c r="B5" i="5"/>
  <c r="B6" i="4"/>
  <c r="B7" i="4" s="1"/>
  <c r="C5" i="4"/>
  <c r="B7" i="3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C6" i="3"/>
  <c r="C7" i="3" s="1"/>
  <c r="C8" i="3" s="1"/>
  <c r="C9" i="3" s="1"/>
  <c r="C10" i="3" s="1"/>
  <c r="C11" i="3" s="1"/>
  <c r="C12" i="3" s="1"/>
  <c r="C13" i="3" s="1"/>
  <c r="C14" i="3" s="1"/>
  <c r="C15" i="3" s="1"/>
  <c r="C16" i="3" s="1"/>
  <c r="C17" i="3" s="1"/>
  <c r="C18" i="3" s="1"/>
  <c r="C19" i="3" s="1"/>
  <c r="C20" i="3" s="1"/>
  <c r="C21" i="3" s="1"/>
  <c r="C22" i="3" s="1"/>
  <c r="C23" i="3" s="1"/>
  <c r="C24" i="3" s="1"/>
  <c r="C25" i="3" s="1"/>
  <c r="C26" i="3" s="1"/>
  <c r="C27" i="3" s="1"/>
  <c r="C28" i="3" s="1"/>
  <c r="C29" i="3" s="1"/>
  <c r="C30" i="3" s="1"/>
  <c r="C31" i="3" s="1"/>
  <c r="C32" i="3" s="1"/>
  <c r="C33" i="3" s="1"/>
  <c r="C34" i="3" s="1"/>
  <c r="C35" i="3" s="1"/>
  <c r="C36" i="3" s="1"/>
  <c r="C37" i="3" s="1"/>
  <c r="C38" i="3" s="1"/>
  <c r="C39" i="3" s="1"/>
  <c r="C40" i="3" s="1"/>
  <c r="C41" i="3" s="1"/>
  <c r="C42" i="3" s="1"/>
  <c r="C43" i="3" s="1"/>
  <c r="C44" i="3" s="1"/>
  <c r="C45" i="3" s="1"/>
  <c r="C46" i="3" s="1"/>
  <c r="C47" i="3" s="1"/>
  <c r="C48" i="3" s="1"/>
  <c r="C49" i="3" s="1"/>
  <c r="C50" i="3" s="1"/>
  <c r="C51" i="3" s="1"/>
  <c r="C52" i="3" s="1"/>
  <c r="C53" i="3" s="1"/>
  <c r="C54" i="3" s="1"/>
  <c r="C55" i="3" s="1"/>
  <c r="C56" i="3" s="1"/>
  <c r="F39" i="1"/>
  <c r="E39" i="1"/>
  <c r="N8" i="5" l="1"/>
  <c r="P7" i="5"/>
  <c r="O7" i="5"/>
  <c r="O6" i="5"/>
  <c r="P6" i="5"/>
  <c r="F9" i="5"/>
  <c r="F10" i="5" s="1"/>
  <c r="F11" i="5" s="1"/>
  <c r="B8" i="4"/>
  <c r="C7" i="4"/>
  <c r="C6" i="4"/>
  <c r="D6" i="4" s="1"/>
  <c r="A8" i="5"/>
  <c r="B7" i="5"/>
  <c r="I8" i="5"/>
  <c r="K7" i="5"/>
  <c r="J7" i="5"/>
  <c r="B6" i="5"/>
  <c r="J6" i="5"/>
  <c r="K6" i="5"/>
  <c r="N9" i="5" l="1"/>
  <c r="P8" i="5"/>
  <c r="O8" i="5"/>
  <c r="F12" i="5"/>
  <c r="F13" i="5" s="1"/>
  <c r="F14" i="5" s="1"/>
  <c r="F15" i="5" s="1"/>
  <c r="I9" i="5"/>
  <c r="K8" i="5"/>
  <c r="J8" i="5"/>
  <c r="A9" i="5"/>
  <c r="B8" i="5"/>
  <c r="D7" i="4"/>
  <c r="B9" i="4"/>
  <c r="C8" i="4"/>
  <c r="D8" i="4" s="1"/>
  <c r="N10" i="5" l="1"/>
  <c r="P9" i="5"/>
  <c r="O9" i="5"/>
  <c r="B10" i="4"/>
  <c r="C9" i="4"/>
  <c r="D9" i="4" s="1"/>
  <c r="A10" i="5"/>
  <c r="B9" i="5"/>
  <c r="I10" i="5"/>
  <c r="K9" i="5"/>
  <c r="J9" i="5"/>
  <c r="N11" i="5" l="1"/>
  <c r="P10" i="5"/>
  <c r="O10" i="5"/>
  <c r="I11" i="5"/>
  <c r="K10" i="5"/>
  <c r="J10" i="5"/>
  <c r="A11" i="5"/>
  <c r="B10" i="5"/>
  <c r="B11" i="4"/>
  <c r="C10" i="4"/>
  <c r="D10" i="4" s="1"/>
  <c r="N12" i="5" l="1"/>
  <c r="P11" i="5"/>
  <c r="O11" i="5"/>
  <c r="B12" i="4"/>
  <c r="C11" i="4"/>
  <c r="D11" i="4" s="1"/>
  <c r="A12" i="5"/>
  <c r="B11" i="5"/>
  <c r="I12" i="5"/>
  <c r="K11" i="5"/>
  <c r="J11" i="5"/>
  <c r="N13" i="5" l="1"/>
  <c r="P12" i="5"/>
  <c r="O12" i="5"/>
  <c r="I13" i="5"/>
  <c r="K12" i="5"/>
  <c r="J12" i="5"/>
  <c r="A13" i="5"/>
  <c r="B12" i="5"/>
  <c r="B13" i="4"/>
  <c r="C12" i="4"/>
  <c r="D12" i="4" s="1"/>
  <c r="N14" i="5" l="1"/>
  <c r="P13" i="5"/>
  <c r="O13" i="5"/>
  <c r="B14" i="4"/>
  <c r="C13" i="4"/>
  <c r="D13" i="4" s="1"/>
  <c r="A14" i="5"/>
  <c r="B13" i="5"/>
  <c r="I14" i="5"/>
  <c r="K13" i="5"/>
  <c r="J13" i="5"/>
  <c r="N15" i="5" l="1"/>
  <c r="P14" i="5"/>
  <c r="O14" i="5"/>
  <c r="I15" i="5"/>
  <c r="K14" i="5"/>
  <c r="J14" i="5"/>
  <c r="A15" i="5"/>
  <c r="B14" i="5"/>
  <c r="B15" i="4"/>
  <c r="C14" i="4"/>
  <c r="D14" i="4" s="1"/>
  <c r="N16" i="5" l="1"/>
  <c r="P15" i="5"/>
  <c r="O15" i="5"/>
  <c r="B16" i="4"/>
  <c r="C15" i="4"/>
  <c r="D15" i="4" s="1"/>
  <c r="A16" i="5"/>
  <c r="B15" i="5"/>
  <c r="I16" i="5"/>
  <c r="K15" i="5"/>
  <c r="J15" i="5"/>
  <c r="N17" i="5" l="1"/>
  <c r="P16" i="5"/>
  <c r="O16" i="5"/>
  <c r="I17" i="5"/>
  <c r="K16" i="5"/>
  <c r="J16" i="5"/>
  <c r="A17" i="5"/>
  <c r="B16" i="5"/>
  <c r="B17" i="4"/>
  <c r="C16" i="4"/>
  <c r="D16" i="4" s="1"/>
  <c r="N18" i="5" l="1"/>
  <c r="P17" i="5"/>
  <c r="O17" i="5"/>
  <c r="B18" i="4"/>
  <c r="C17" i="4"/>
  <c r="D17" i="4" s="1"/>
  <c r="A18" i="5"/>
  <c r="B17" i="5"/>
  <c r="I18" i="5"/>
  <c r="K17" i="5"/>
  <c r="J17" i="5"/>
  <c r="N19" i="5" l="1"/>
  <c r="P18" i="5"/>
  <c r="O18" i="5"/>
  <c r="I19" i="5"/>
  <c r="K18" i="5"/>
  <c r="J18" i="5"/>
  <c r="A19" i="5"/>
  <c r="B18" i="5"/>
  <c r="B19" i="4"/>
  <c r="C18" i="4"/>
  <c r="D18" i="4" s="1"/>
  <c r="N20" i="5" l="1"/>
  <c r="P19" i="5"/>
  <c r="O19" i="5"/>
  <c r="B20" i="4"/>
  <c r="C19" i="4"/>
  <c r="D19" i="4" s="1"/>
  <c r="A20" i="5"/>
  <c r="B19" i="5"/>
  <c r="I20" i="5"/>
  <c r="K19" i="5"/>
  <c r="J19" i="5"/>
  <c r="N21" i="5" l="1"/>
  <c r="P20" i="5"/>
  <c r="O20" i="5"/>
  <c r="I21" i="5"/>
  <c r="K20" i="5"/>
  <c r="J20" i="5"/>
  <c r="A21" i="5"/>
  <c r="B20" i="5"/>
  <c r="B21" i="4"/>
  <c r="C20" i="4"/>
  <c r="D20" i="4" s="1"/>
  <c r="N22" i="5" l="1"/>
  <c r="P21" i="5"/>
  <c r="O21" i="5"/>
  <c r="B22" i="4"/>
  <c r="C21" i="4"/>
  <c r="D21" i="4" s="1"/>
  <c r="A22" i="5"/>
  <c r="B21" i="5"/>
  <c r="I22" i="5"/>
  <c r="K21" i="5"/>
  <c r="J21" i="5"/>
  <c r="N23" i="5" l="1"/>
  <c r="P22" i="5"/>
  <c r="O22" i="5"/>
  <c r="I23" i="5"/>
  <c r="K22" i="5"/>
  <c r="J22" i="5"/>
  <c r="A23" i="5"/>
  <c r="B22" i="5"/>
  <c r="B23" i="4"/>
  <c r="C22" i="4"/>
  <c r="D22" i="4" s="1"/>
  <c r="N24" i="5" l="1"/>
  <c r="P23" i="5"/>
  <c r="O23" i="5"/>
  <c r="B24" i="4"/>
  <c r="C23" i="4"/>
  <c r="D23" i="4" s="1"/>
  <c r="A24" i="5"/>
  <c r="B23" i="5"/>
  <c r="I24" i="5"/>
  <c r="K23" i="5"/>
  <c r="J23" i="5"/>
  <c r="N25" i="5" l="1"/>
  <c r="P24" i="5"/>
  <c r="O24" i="5"/>
  <c r="I25" i="5"/>
  <c r="K24" i="5"/>
  <c r="J24" i="5"/>
  <c r="A25" i="5"/>
  <c r="B24" i="5"/>
  <c r="B25" i="4"/>
  <c r="C24" i="4"/>
  <c r="D24" i="4" s="1"/>
  <c r="N26" i="5" l="1"/>
  <c r="P25" i="5"/>
  <c r="O25" i="5"/>
  <c r="B26" i="4"/>
  <c r="C25" i="4"/>
  <c r="D25" i="4" s="1"/>
  <c r="A26" i="5"/>
  <c r="B25" i="5"/>
  <c r="I26" i="5"/>
  <c r="K25" i="5"/>
  <c r="J25" i="5"/>
  <c r="N27" i="5" l="1"/>
  <c r="P26" i="5"/>
  <c r="O26" i="5"/>
  <c r="I27" i="5"/>
  <c r="K26" i="5"/>
  <c r="J26" i="5"/>
  <c r="A27" i="5"/>
  <c r="B26" i="5"/>
  <c r="B27" i="4"/>
  <c r="C26" i="4"/>
  <c r="D26" i="4" s="1"/>
  <c r="N28" i="5" l="1"/>
  <c r="P27" i="5"/>
  <c r="O27" i="5"/>
  <c r="B28" i="4"/>
  <c r="C27" i="4"/>
  <c r="D27" i="4" s="1"/>
  <c r="A28" i="5"/>
  <c r="B27" i="5"/>
  <c r="I28" i="5"/>
  <c r="K27" i="5"/>
  <c r="J27" i="5"/>
  <c r="N29" i="5" l="1"/>
  <c r="P28" i="5"/>
  <c r="O28" i="5"/>
  <c r="I29" i="5"/>
  <c r="K28" i="5"/>
  <c r="J28" i="5"/>
  <c r="A29" i="5"/>
  <c r="B28" i="5"/>
  <c r="B29" i="4"/>
  <c r="C28" i="4"/>
  <c r="D28" i="4" s="1"/>
  <c r="N30" i="5" l="1"/>
  <c r="P29" i="5"/>
  <c r="O29" i="5"/>
  <c r="B30" i="4"/>
  <c r="C29" i="4"/>
  <c r="D29" i="4" s="1"/>
  <c r="A30" i="5"/>
  <c r="B29" i="5"/>
  <c r="I30" i="5"/>
  <c r="K29" i="5"/>
  <c r="J29" i="5"/>
  <c r="N31" i="5" l="1"/>
  <c r="P30" i="5"/>
  <c r="O30" i="5"/>
  <c r="I31" i="5"/>
  <c r="K30" i="5"/>
  <c r="J30" i="5"/>
  <c r="A31" i="5"/>
  <c r="B30" i="5"/>
  <c r="B31" i="4"/>
  <c r="C30" i="4"/>
  <c r="D30" i="4" s="1"/>
  <c r="N32" i="5" l="1"/>
  <c r="P31" i="5"/>
  <c r="O31" i="5"/>
  <c r="B32" i="4"/>
  <c r="C31" i="4"/>
  <c r="D31" i="4" s="1"/>
  <c r="A32" i="5"/>
  <c r="B31" i="5"/>
  <c r="I32" i="5"/>
  <c r="K31" i="5"/>
  <c r="J31" i="5"/>
  <c r="N33" i="5" l="1"/>
  <c r="P32" i="5"/>
  <c r="O32" i="5"/>
  <c r="I33" i="5"/>
  <c r="K32" i="5"/>
  <c r="J32" i="5"/>
  <c r="A33" i="5"/>
  <c r="B32" i="5"/>
  <c r="B33" i="4"/>
  <c r="C32" i="4"/>
  <c r="D32" i="4" s="1"/>
  <c r="N34" i="5" l="1"/>
  <c r="P33" i="5"/>
  <c r="O33" i="5"/>
  <c r="B34" i="4"/>
  <c r="C33" i="4"/>
  <c r="D33" i="4" s="1"/>
  <c r="A34" i="5"/>
  <c r="B33" i="5"/>
  <c r="I34" i="5"/>
  <c r="K33" i="5"/>
  <c r="J33" i="5"/>
  <c r="N35" i="5" l="1"/>
  <c r="P34" i="5"/>
  <c r="O34" i="5"/>
  <c r="I35" i="5"/>
  <c r="K34" i="5"/>
  <c r="J34" i="5"/>
  <c r="A35" i="5"/>
  <c r="B34" i="5"/>
  <c r="B35" i="4"/>
  <c r="C34" i="4"/>
  <c r="D34" i="4" s="1"/>
  <c r="N36" i="5" l="1"/>
  <c r="P35" i="5"/>
  <c r="O35" i="5"/>
  <c r="B36" i="4"/>
  <c r="C35" i="4"/>
  <c r="D35" i="4" s="1"/>
  <c r="A36" i="5"/>
  <c r="B35" i="5"/>
  <c r="I36" i="5"/>
  <c r="K35" i="5"/>
  <c r="J35" i="5"/>
  <c r="N37" i="5" l="1"/>
  <c r="P36" i="5"/>
  <c r="O36" i="5"/>
  <c r="I37" i="5"/>
  <c r="K36" i="5"/>
  <c r="J36" i="5"/>
  <c r="A37" i="5"/>
  <c r="B36" i="5"/>
  <c r="B37" i="4"/>
  <c r="C36" i="4"/>
  <c r="D36" i="4" s="1"/>
  <c r="N38" i="5" l="1"/>
  <c r="P37" i="5"/>
  <c r="O37" i="5"/>
  <c r="B38" i="4"/>
  <c r="C37" i="4"/>
  <c r="D37" i="4" s="1"/>
  <c r="A38" i="5"/>
  <c r="B37" i="5"/>
  <c r="I38" i="5"/>
  <c r="K37" i="5"/>
  <c r="J37" i="5"/>
  <c r="N39" i="5" l="1"/>
  <c r="P38" i="5"/>
  <c r="O38" i="5"/>
  <c r="I39" i="5"/>
  <c r="K38" i="5"/>
  <c r="J38" i="5"/>
  <c r="A39" i="5"/>
  <c r="B38" i="5"/>
  <c r="B39" i="4"/>
  <c r="C38" i="4"/>
  <c r="D38" i="4" s="1"/>
  <c r="N40" i="5" l="1"/>
  <c r="P39" i="5"/>
  <c r="O39" i="5"/>
  <c r="B40" i="4"/>
  <c r="C39" i="4"/>
  <c r="D39" i="4" s="1"/>
  <c r="A40" i="5"/>
  <c r="B39" i="5"/>
  <c r="I40" i="5"/>
  <c r="K39" i="5"/>
  <c r="J39" i="5"/>
  <c r="N41" i="5" l="1"/>
  <c r="P40" i="5"/>
  <c r="O40" i="5"/>
  <c r="I41" i="5"/>
  <c r="K40" i="5"/>
  <c r="J40" i="5"/>
  <c r="A41" i="5"/>
  <c r="B40" i="5"/>
  <c r="B41" i="4"/>
  <c r="C40" i="4"/>
  <c r="D40" i="4" s="1"/>
  <c r="N42" i="5" l="1"/>
  <c r="P41" i="5"/>
  <c r="O41" i="5"/>
  <c r="B42" i="4"/>
  <c r="C41" i="4"/>
  <c r="D41" i="4" s="1"/>
  <c r="A42" i="5"/>
  <c r="B41" i="5"/>
  <c r="I42" i="5"/>
  <c r="K41" i="5"/>
  <c r="J41" i="5"/>
  <c r="N43" i="5" l="1"/>
  <c r="P42" i="5"/>
  <c r="O42" i="5"/>
  <c r="I43" i="5"/>
  <c r="K42" i="5"/>
  <c r="J42" i="5"/>
  <c r="A43" i="5"/>
  <c r="B42" i="5"/>
  <c r="B43" i="4"/>
  <c r="C42" i="4"/>
  <c r="D42" i="4" s="1"/>
  <c r="N44" i="5" l="1"/>
  <c r="P43" i="5"/>
  <c r="O43" i="5"/>
  <c r="B44" i="4"/>
  <c r="C43" i="4"/>
  <c r="D43" i="4" s="1"/>
  <c r="A44" i="5"/>
  <c r="B43" i="5"/>
  <c r="I44" i="5"/>
  <c r="K43" i="5"/>
  <c r="J43" i="5"/>
  <c r="N45" i="5" l="1"/>
  <c r="P44" i="5"/>
  <c r="O44" i="5"/>
  <c r="I45" i="5"/>
  <c r="K44" i="5"/>
  <c r="J44" i="5"/>
  <c r="A45" i="5"/>
  <c r="B45" i="5" s="1"/>
  <c r="B44" i="5"/>
  <c r="B45" i="4"/>
  <c r="C45" i="4" s="1"/>
  <c r="C44" i="4"/>
  <c r="D44" i="4" s="1"/>
  <c r="P45" i="5" l="1"/>
  <c r="O45" i="5"/>
  <c r="D45" i="4"/>
  <c r="D47" i="4" s="1"/>
  <c r="K45" i="5"/>
  <c r="J45" i="5"/>
</calcChain>
</file>

<file path=xl/sharedStrings.xml><?xml version="1.0" encoding="utf-8"?>
<sst xmlns="http://schemas.openxmlformats.org/spreadsheetml/2006/main" count="192" uniqueCount="72">
  <si>
    <t>Section</t>
  </si>
  <si>
    <t>Tool</t>
  </si>
  <si>
    <t>Number</t>
  </si>
  <si>
    <t>Answer</t>
  </si>
  <si>
    <t>Possible</t>
  </si>
  <si>
    <t>Points</t>
  </si>
  <si>
    <t>Grader Comments</t>
  </si>
  <si>
    <t>I</t>
  </si>
  <si>
    <t>-</t>
  </si>
  <si>
    <t>b</t>
  </si>
  <si>
    <t>a</t>
  </si>
  <si>
    <t>c</t>
  </si>
  <si>
    <t>d</t>
  </si>
  <si>
    <t>f</t>
  </si>
  <si>
    <t>II</t>
  </si>
  <si>
    <t>Python</t>
  </si>
  <si>
    <t>Excel</t>
  </si>
  <si>
    <t>III</t>
  </si>
  <si>
    <t>XXXXXXXX</t>
  </si>
  <si>
    <t>Total</t>
  </si>
  <si>
    <t>Problem 30</t>
  </si>
  <si>
    <t>T (deg F)</t>
  </si>
  <si>
    <t>U (BTU/lbm)</t>
  </si>
  <si>
    <t>Problem 31</t>
  </si>
  <si>
    <t>dt</t>
  </si>
  <si>
    <t>y0</t>
  </si>
  <si>
    <t>t</t>
  </si>
  <si>
    <t>y</t>
  </si>
  <si>
    <t>Problem 32</t>
  </si>
  <si>
    <t>dx</t>
  </si>
  <si>
    <t>x</t>
  </si>
  <si>
    <t>f(x)</t>
  </si>
  <si>
    <t>trapz</t>
  </si>
  <si>
    <t>Problem 33</t>
  </si>
  <si>
    <t>(a)</t>
  </si>
  <si>
    <t>(b)</t>
  </si>
  <si>
    <t>Root 1</t>
  </si>
  <si>
    <t>z</t>
  </si>
  <si>
    <t>y1</t>
  </si>
  <si>
    <t>y2</t>
  </si>
  <si>
    <t>n</t>
  </si>
  <si>
    <t>x (Newton)</t>
  </si>
  <si>
    <t>y =</t>
  </si>
  <si>
    <t>z =</t>
  </si>
  <si>
    <t>f1(y, z) =</t>
  </si>
  <si>
    <t>f2(y, z) =</t>
  </si>
  <si>
    <t>SSE =</t>
  </si>
  <si>
    <t>Use Solver</t>
  </si>
  <si>
    <t>x =</t>
  </si>
  <si>
    <t>root</t>
  </si>
  <si>
    <t>f(x) =</t>
  </si>
  <si>
    <t>check</t>
  </si>
  <si>
    <t>Root 2</t>
  </si>
  <si>
    <t>Guess 1</t>
  </si>
  <si>
    <t>Guess</t>
  </si>
  <si>
    <t>Guess 2</t>
  </si>
  <si>
    <t>(+4) If they use a trendline fit to a plot</t>
  </si>
  <si>
    <t>(alternate = +2) If they try and use solver to fit. Solver is not the optimal way to solve this problem.</t>
  </si>
  <si>
    <t>(+4) Answer (c). The yellow text box in the plot gives the correct answer.</t>
  </si>
  <si>
    <t>(+4) Correct answer is (b) in yellow to the left.</t>
  </si>
  <si>
    <r>
      <rPr>
        <sz val="11"/>
        <rFont val="Calibri"/>
        <family val="2"/>
      </rPr>
      <t>γ</t>
    </r>
    <r>
      <rPr>
        <sz val="11"/>
        <rFont val="Arial"/>
        <family val="2"/>
      </rPr>
      <t xml:space="preserve"> = </t>
    </r>
  </si>
  <si>
    <t>(+4) Correct answer (b).</t>
  </si>
  <si>
    <t xml:space="preserve">(+4) If using trapezoidal rule but make a small error. No points if not using trapezoidal rule or is very wrong. Use judgment here. </t>
  </si>
  <si>
    <t>(+4) If they have the basic idea of the using Explicit Euler method (e.g. the correct formula, copy/paste down the column), but they made a minor error (minor formula mistake, etc). No points if the Explicit Euler formula is very wrong. Use best judgment.</t>
  </si>
  <si>
    <t>guess</t>
  </si>
  <si>
    <t>(+4) For the correct answer. 2 points for each root.</t>
  </si>
  <si>
    <t>(+2) For attempt to use Newton's method</t>
  </si>
  <si>
    <t>Way to find a good guess for roots 1 and 2</t>
  </si>
  <si>
    <t>Way to find a good guess for root 1</t>
  </si>
  <si>
    <t>Way to find a good guess for root 2</t>
  </si>
  <si>
    <t>(+2) For attempt to use Solver</t>
  </si>
  <si>
    <t>(+2) For a method to get a good guess for the roots. If they have nothing, give points if the guesses converge.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</si>
</sst>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E+00"/>
    <numFmt numFmtId="165" formatCode="0.0000"/>
  </numFmts>
  <fonts count="10" x14ac:knownFonts="1">
    <font>
      <sz val="10"/>
      <name val="Arial"/>
      <family val="2"/>
      <charset val="1"/>
    </font>
    <font>
      <sz val="11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11"/>
      <color rgb="FF000000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sz val="11"/>
      <name val="Calibri"/>
      <family val="2"/>
    </font>
    <font>
      <i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CCCCC"/>
        <bgColor rgb="FFD0CECE"/>
      </patternFill>
    </fill>
    <fill>
      <patternFill patternType="solid">
        <fgColor rgb="FFD0CECE"/>
        <bgColor rgb="FFCCCCCC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6" fillId="4" borderId="8" applyNumberFormat="0" applyFont="0" applyAlignment="0" applyProtection="0"/>
  </cellStyleXfs>
  <cellXfs count="39">
    <xf numFmtId="0" fontId="0" fillId="0" borderId="0" xfId="0"/>
    <xf numFmtId="0" fontId="4" fillId="2" borderId="2" xfId="0" applyFont="1" applyFill="1" applyBorder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indent="15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1" fillId="0" borderId="0" xfId="0" applyNumberFormat="1" applyFont="1"/>
    <xf numFmtId="0" fontId="5" fillId="0" borderId="0" xfId="0" applyFont="1"/>
    <xf numFmtId="0" fontId="4" fillId="2" borderId="3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" fillId="2" borderId="4" xfId="0" applyFont="1" applyFill="1" applyBorder="1"/>
    <xf numFmtId="165" fontId="1" fillId="0" borderId="0" xfId="0" applyNumberFormat="1" applyFont="1"/>
    <xf numFmtId="0" fontId="1" fillId="2" borderId="3" xfId="0" applyFont="1" applyFill="1" applyBorder="1"/>
    <xf numFmtId="0" fontId="1" fillId="2" borderId="0" xfId="0" applyFont="1" applyFill="1" applyBorder="1"/>
    <xf numFmtId="0" fontId="1" fillId="2" borderId="4" xfId="0" applyFont="1" applyFill="1" applyBorder="1" applyAlignment="1">
      <alignment horizontal="left" indent="1"/>
    </xf>
    <xf numFmtId="0" fontId="4" fillId="2" borderId="3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/>
    <xf numFmtId="0" fontId="4" fillId="2" borderId="5" xfId="0" applyFont="1" applyFill="1" applyBorder="1" applyAlignment="1">
      <alignment horizontal="right"/>
    </xf>
    <xf numFmtId="0" fontId="1" fillId="2" borderId="6" xfId="0" applyFont="1" applyFill="1" applyBorder="1"/>
    <xf numFmtId="0" fontId="1" fillId="2" borderId="7" xfId="0" applyFont="1" applyFill="1" applyBorder="1" applyAlignment="1">
      <alignment horizontal="left" indent="1"/>
    </xf>
    <xf numFmtId="0" fontId="1" fillId="3" borderId="4" xfId="0" applyFont="1" applyFill="1" applyBorder="1"/>
    <xf numFmtId="0" fontId="7" fillId="0" borderId="0" xfId="0" applyFont="1"/>
    <xf numFmtId="0" fontId="1" fillId="0" borderId="0" xfId="0" applyFont="1" applyAlignment="1">
      <alignment wrapText="1"/>
    </xf>
    <xf numFmtId="0" fontId="9" fillId="0" borderId="0" xfId="0" applyFont="1"/>
    <xf numFmtId="0" fontId="1" fillId="4" borderId="8" xfId="1" applyFont="1"/>
    <xf numFmtId="165" fontId="1" fillId="4" borderId="8" xfId="1" applyNumberFormat="1" applyFont="1"/>
    <xf numFmtId="0" fontId="7" fillId="4" borderId="8" xfId="1" applyFont="1"/>
    <xf numFmtId="0" fontId="1" fillId="4" borderId="8" xfId="1" applyFont="1" applyAlignment="1">
      <alignment horizontal="right"/>
    </xf>
    <xf numFmtId="0" fontId="4" fillId="4" borderId="8" xfId="1" applyFont="1" applyAlignment="1">
      <alignment horizontal="right"/>
    </xf>
    <xf numFmtId="0" fontId="1" fillId="4" borderId="8" xfId="1" applyFont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D0CE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CCCCCC"/>
      <rgbColor rgb="FFFF99CC"/>
      <rgbColor rgb="FFCC99FF"/>
      <rgbColor rgb="FFFFE6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3910182085895423"/>
          <c:y val="3.2991270048642905E-2"/>
          <c:w val="0.82797227685034347"/>
          <c:h val="0.86870057691194857"/>
        </c:manualLayout>
      </c:layout>
      <c:scatterChart>
        <c:scatterStyle val="lineMarker"/>
        <c:varyColors val="0"/>
        <c:ser>
          <c:idx val="0"/>
          <c:order val="0"/>
          <c:spPr>
            <a:ln w="19080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19080">
                <a:solidFill>
                  <a:srgbClr val="5B9BD5"/>
                </a:solidFill>
                <a:round/>
              </a:ln>
            </c:spPr>
            <c:trendlineType val="poly"/>
            <c:order val="2"/>
            <c:dispRSqr val="1"/>
            <c:dispEq val="1"/>
            <c:trendlineLbl>
              <c:layout>
                <c:manualLayout>
                  <c:x val="-5.9977168473417365E-2"/>
                  <c:y val="-2.3267700611705078E-2"/>
                </c:manualLayout>
              </c:layout>
              <c:numFmt formatCode="0.0000E+0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</c:spPr>
            </c:trendlineLbl>
          </c:trendline>
          <c:xVal>
            <c:numRef>
              <c:f>Problem30!$B$3:$B$12</c:f>
              <c:numCache>
                <c:formatCode>General</c:formatCode>
                <c:ptCount val="10"/>
                <c:pt idx="0">
                  <c:v>32</c:v>
                </c:pt>
                <c:pt idx="1">
                  <c:v>34</c:v>
                </c:pt>
                <c:pt idx="2">
                  <c:v>36</c:v>
                </c:pt>
                <c:pt idx="3">
                  <c:v>38</c:v>
                </c:pt>
                <c:pt idx="4">
                  <c:v>40</c:v>
                </c:pt>
                <c:pt idx="5">
                  <c:v>42</c:v>
                </c:pt>
                <c:pt idx="6">
                  <c:v>44</c:v>
                </c:pt>
                <c:pt idx="7">
                  <c:v>46</c:v>
                </c:pt>
                <c:pt idx="8">
                  <c:v>48</c:v>
                </c:pt>
                <c:pt idx="9">
                  <c:v>50</c:v>
                </c:pt>
              </c:numCache>
            </c:numRef>
          </c:xVal>
          <c:yVal>
            <c:numRef>
              <c:f>Problem30!$C$3:$C$12</c:f>
              <c:numCache>
                <c:formatCode>General</c:formatCode>
                <c:ptCount val="10"/>
                <c:pt idx="0">
                  <c:v>1021.3</c:v>
                </c:pt>
                <c:pt idx="1">
                  <c:v>1022</c:v>
                </c:pt>
                <c:pt idx="2">
                  <c:v>1022.6</c:v>
                </c:pt>
                <c:pt idx="3">
                  <c:v>1023.3</c:v>
                </c:pt>
                <c:pt idx="4">
                  <c:v>1023.9</c:v>
                </c:pt>
                <c:pt idx="5">
                  <c:v>1024.5999999999999</c:v>
                </c:pt>
                <c:pt idx="6">
                  <c:v>1025.2</c:v>
                </c:pt>
                <c:pt idx="7">
                  <c:v>1025.9000000000001</c:v>
                </c:pt>
                <c:pt idx="8">
                  <c:v>1026.5999999999999</c:v>
                </c:pt>
                <c:pt idx="9">
                  <c:v>1027.2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C0-4B4E-95E1-0AEC2902A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89541"/>
        <c:axId val="19157589"/>
      </c:scatterChart>
      <c:valAx>
        <c:axId val="5208954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crossAx val="19157589"/>
        <c:crosses val="autoZero"/>
        <c:crossBetween val="midCat"/>
      </c:valAx>
      <c:valAx>
        <c:axId val="19157589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crossAx val="52089541"/>
        <c:crosses val="autoZero"/>
        <c:crossBetween val="midCat"/>
      </c:valAx>
      <c:spPr>
        <a:noFill/>
        <a:ln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291960</xdr:colOff>
      <xdr:row>2</xdr:row>
      <xdr:rowOff>47879</xdr:rowOff>
    </xdr:from>
    <xdr:to>
      <xdr:col>12</xdr:col>
      <xdr:colOff>95250</xdr:colOff>
      <xdr:row>25</xdr:row>
      <xdr:rowOff>76199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9"/>
  <sheetViews>
    <sheetView tabSelected="1" zoomScaleNormal="100" workbookViewId="0">
      <selection activeCell="G43" sqref="G43"/>
    </sheetView>
  </sheetViews>
  <sheetFormatPr defaultRowHeight="14.25" x14ac:dyDescent="0.2"/>
  <cols>
    <col min="1" max="6" width="11.7109375" style="2" customWidth="1"/>
    <col min="7" max="7" width="87.140625" style="2" customWidth="1"/>
    <col min="8" max="1025" width="8.7109375" style="2" customWidth="1"/>
  </cols>
  <sheetData>
    <row r="1" spans="1:7" ht="17.25" customHeight="1" x14ac:dyDescent="0.25">
      <c r="A1" s="3" t="s">
        <v>0</v>
      </c>
      <c r="B1" s="3" t="s">
        <v>1</v>
      </c>
      <c r="C1" s="4" t="s">
        <v>2</v>
      </c>
      <c r="D1" s="4" t="s">
        <v>3</v>
      </c>
      <c r="E1" s="3" t="s">
        <v>4</v>
      </c>
      <c r="F1" s="3" t="s">
        <v>5</v>
      </c>
      <c r="G1" s="5" t="s">
        <v>6</v>
      </c>
    </row>
    <row r="2" spans="1:7" ht="17.25" customHeight="1" x14ac:dyDescent="0.2">
      <c r="A2" s="6" t="s">
        <v>7</v>
      </c>
      <c r="B2" s="6" t="s">
        <v>8</v>
      </c>
      <c r="C2" s="7">
        <v>1</v>
      </c>
      <c r="D2" s="8" t="s">
        <v>9</v>
      </c>
      <c r="E2" s="9">
        <v>3</v>
      </c>
      <c r="F2" s="9"/>
      <c r="G2" s="10"/>
    </row>
    <row r="3" spans="1:7" ht="17.25" customHeight="1" x14ac:dyDescent="0.2">
      <c r="A3" s="6" t="s">
        <v>7</v>
      </c>
      <c r="B3" s="6" t="s">
        <v>8</v>
      </c>
      <c r="C3" s="7">
        <v>2</v>
      </c>
      <c r="D3" s="8" t="s">
        <v>10</v>
      </c>
      <c r="E3" s="9">
        <v>3</v>
      </c>
      <c r="F3" s="9"/>
      <c r="G3" s="10"/>
    </row>
    <row r="4" spans="1:7" ht="17.25" customHeight="1" x14ac:dyDescent="0.2">
      <c r="A4" s="6" t="s">
        <v>7</v>
      </c>
      <c r="B4" s="6" t="s">
        <v>8</v>
      </c>
      <c r="C4" s="7">
        <v>3</v>
      </c>
      <c r="D4" s="8" t="s">
        <v>10</v>
      </c>
      <c r="E4" s="9">
        <v>3</v>
      </c>
      <c r="F4" s="9"/>
      <c r="G4" s="10"/>
    </row>
    <row r="5" spans="1:7" ht="17.25" customHeight="1" x14ac:dyDescent="0.2">
      <c r="A5" s="6" t="s">
        <v>7</v>
      </c>
      <c r="B5" s="6" t="s">
        <v>8</v>
      </c>
      <c r="C5" s="7">
        <v>4</v>
      </c>
      <c r="D5" s="8" t="s">
        <v>9</v>
      </c>
      <c r="E5" s="9">
        <v>3</v>
      </c>
      <c r="F5" s="9"/>
      <c r="G5" s="10"/>
    </row>
    <row r="6" spans="1:7" ht="17.25" customHeight="1" x14ac:dyDescent="0.2">
      <c r="A6" s="6" t="s">
        <v>7</v>
      </c>
      <c r="B6" s="6" t="s">
        <v>8</v>
      </c>
      <c r="C6" s="7">
        <v>5</v>
      </c>
      <c r="D6" s="8" t="s">
        <v>10</v>
      </c>
      <c r="E6" s="9">
        <v>3</v>
      </c>
      <c r="F6" s="9"/>
      <c r="G6" s="10"/>
    </row>
    <row r="7" spans="1:7" ht="17.25" customHeight="1" x14ac:dyDescent="0.2">
      <c r="A7" s="6" t="s">
        <v>7</v>
      </c>
      <c r="B7" s="6" t="s">
        <v>8</v>
      </c>
      <c r="C7" s="7">
        <v>6</v>
      </c>
      <c r="D7" s="8" t="s">
        <v>9</v>
      </c>
      <c r="E7" s="9">
        <v>3</v>
      </c>
      <c r="F7" s="9"/>
      <c r="G7" s="10"/>
    </row>
    <row r="8" spans="1:7" ht="17.25" customHeight="1" x14ac:dyDescent="0.2">
      <c r="A8" s="6" t="s">
        <v>7</v>
      </c>
      <c r="B8" s="6" t="s">
        <v>8</v>
      </c>
      <c r="C8" s="7">
        <v>7</v>
      </c>
      <c r="D8" s="8" t="s">
        <v>11</v>
      </c>
      <c r="E8" s="9">
        <v>3</v>
      </c>
      <c r="F8" s="9"/>
      <c r="G8" s="10"/>
    </row>
    <row r="9" spans="1:7" ht="17.25" customHeight="1" x14ac:dyDescent="0.2">
      <c r="A9" s="6" t="s">
        <v>7</v>
      </c>
      <c r="B9" s="6" t="s">
        <v>8</v>
      </c>
      <c r="C9" s="7">
        <v>8</v>
      </c>
      <c r="D9" s="8" t="s">
        <v>11</v>
      </c>
      <c r="E9" s="9">
        <v>3</v>
      </c>
      <c r="F9" s="9"/>
      <c r="G9" s="10"/>
    </row>
    <row r="10" spans="1:7" ht="17.25" customHeight="1" x14ac:dyDescent="0.2">
      <c r="A10" s="6" t="s">
        <v>7</v>
      </c>
      <c r="B10" s="6" t="s">
        <v>8</v>
      </c>
      <c r="C10" s="7">
        <v>9</v>
      </c>
      <c r="D10" s="8" t="s">
        <v>12</v>
      </c>
      <c r="E10" s="9">
        <v>3</v>
      </c>
      <c r="F10" s="9"/>
      <c r="G10" s="10"/>
    </row>
    <row r="11" spans="1:7" ht="17.25" customHeight="1" x14ac:dyDescent="0.2">
      <c r="A11" s="6" t="s">
        <v>7</v>
      </c>
      <c r="B11" s="6" t="s">
        <v>8</v>
      </c>
      <c r="C11" s="7">
        <v>10</v>
      </c>
      <c r="D11" s="8" t="s">
        <v>10</v>
      </c>
      <c r="E11" s="9">
        <v>3</v>
      </c>
      <c r="F11" s="9"/>
      <c r="G11" s="10"/>
    </row>
    <row r="12" spans="1:7" ht="17.25" customHeight="1" x14ac:dyDescent="0.2">
      <c r="A12" s="6" t="s">
        <v>7</v>
      </c>
      <c r="B12" s="6" t="s">
        <v>8</v>
      </c>
      <c r="C12" s="7">
        <v>11</v>
      </c>
      <c r="D12" s="8" t="s">
        <v>9</v>
      </c>
      <c r="E12" s="9">
        <v>3</v>
      </c>
      <c r="F12" s="9"/>
      <c r="G12" s="10"/>
    </row>
    <row r="13" spans="1:7" ht="17.25" customHeight="1" x14ac:dyDescent="0.2">
      <c r="A13" s="6" t="s">
        <v>7</v>
      </c>
      <c r="B13" s="6" t="s">
        <v>8</v>
      </c>
      <c r="C13" s="7">
        <v>12</v>
      </c>
      <c r="D13" s="8" t="s">
        <v>10</v>
      </c>
      <c r="E13" s="9">
        <v>3</v>
      </c>
      <c r="F13" s="9"/>
      <c r="G13" s="10"/>
    </row>
    <row r="14" spans="1:7" ht="17.25" customHeight="1" x14ac:dyDescent="0.2">
      <c r="A14" s="6" t="s">
        <v>7</v>
      </c>
      <c r="B14" s="6" t="s">
        <v>8</v>
      </c>
      <c r="C14" s="7">
        <v>13</v>
      </c>
      <c r="D14" s="8" t="s">
        <v>12</v>
      </c>
      <c r="E14" s="9">
        <v>3</v>
      </c>
      <c r="F14" s="9"/>
      <c r="G14" s="10"/>
    </row>
    <row r="15" spans="1:7" ht="17.25" customHeight="1" x14ac:dyDescent="0.2">
      <c r="A15" s="6" t="s">
        <v>7</v>
      </c>
      <c r="B15" s="6" t="s">
        <v>8</v>
      </c>
      <c r="C15" s="7">
        <v>14</v>
      </c>
      <c r="D15" s="8" t="s">
        <v>11</v>
      </c>
      <c r="E15" s="9">
        <v>3</v>
      </c>
      <c r="F15" s="9"/>
      <c r="G15" s="10"/>
    </row>
    <row r="16" spans="1:7" ht="17.25" customHeight="1" x14ac:dyDescent="0.2">
      <c r="A16" s="6" t="s">
        <v>7</v>
      </c>
      <c r="B16" s="6" t="s">
        <v>8</v>
      </c>
      <c r="C16" s="7">
        <v>15</v>
      </c>
      <c r="D16" s="8" t="s">
        <v>10</v>
      </c>
      <c r="E16" s="9">
        <v>3</v>
      </c>
      <c r="F16" s="9"/>
      <c r="G16" s="10"/>
    </row>
    <row r="17" spans="1:7" ht="17.25" customHeight="1" x14ac:dyDescent="0.2">
      <c r="A17" s="6" t="s">
        <v>7</v>
      </c>
      <c r="B17" s="6" t="s">
        <v>8</v>
      </c>
      <c r="C17" s="7">
        <v>16</v>
      </c>
      <c r="D17" s="8" t="s">
        <v>12</v>
      </c>
      <c r="E17" s="9">
        <v>3</v>
      </c>
      <c r="F17" s="9"/>
      <c r="G17" s="10"/>
    </row>
    <row r="18" spans="1:7" ht="17.25" customHeight="1" x14ac:dyDescent="0.2">
      <c r="A18" s="6" t="s">
        <v>7</v>
      </c>
      <c r="B18" s="6" t="s">
        <v>8</v>
      </c>
      <c r="C18" s="7">
        <v>17</v>
      </c>
      <c r="D18" s="8" t="s">
        <v>9</v>
      </c>
      <c r="E18" s="9">
        <v>3</v>
      </c>
      <c r="F18" s="9"/>
      <c r="G18" s="10"/>
    </row>
    <row r="19" spans="1:7" ht="17.25" customHeight="1" x14ac:dyDescent="0.2">
      <c r="A19" s="6" t="s">
        <v>7</v>
      </c>
      <c r="B19" s="6" t="s">
        <v>8</v>
      </c>
      <c r="C19" s="7">
        <v>18</v>
      </c>
      <c r="D19" s="8" t="s">
        <v>13</v>
      </c>
      <c r="E19" s="9">
        <v>3</v>
      </c>
      <c r="F19" s="9"/>
      <c r="G19" s="10"/>
    </row>
    <row r="20" spans="1:7" ht="17.25" customHeight="1" x14ac:dyDescent="0.2">
      <c r="A20" s="6" t="s">
        <v>7</v>
      </c>
      <c r="B20" s="6" t="s">
        <v>8</v>
      </c>
      <c r="C20" s="7">
        <v>19</v>
      </c>
      <c r="D20" s="8" t="s">
        <v>11</v>
      </c>
      <c r="E20" s="9">
        <v>3</v>
      </c>
      <c r="F20" s="9"/>
      <c r="G20" s="10"/>
    </row>
    <row r="21" spans="1:7" ht="17.25" customHeight="1" x14ac:dyDescent="0.2">
      <c r="A21" s="6" t="s">
        <v>7</v>
      </c>
      <c r="B21" s="6" t="s">
        <v>8</v>
      </c>
      <c r="C21" s="7">
        <v>20</v>
      </c>
      <c r="D21" s="8" t="s">
        <v>11</v>
      </c>
      <c r="E21" s="9">
        <v>3</v>
      </c>
      <c r="F21" s="9"/>
      <c r="G21" s="10"/>
    </row>
    <row r="22" spans="1:7" ht="17.25" customHeight="1" x14ac:dyDescent="0.2">
      <c r="A22" s="6" t="s">
        <v>7</v>
      </c>
      <c r="B22" s="6" t="s">
        <v>8</v>
      </c>
      <c r="C22" s="7">
        <v>21</v>
      </c>
      <c r="D22" s="8" t="s">
        <v>10</v>
      </c>
      <c r="E22" s="9">
        <v>3</v>
      </c>
      <c r="F22" s="9"/>
      <c r="G22" s="10"/>
    </row>
    <row r="23" spans="1:7" ht="17.25" customHeight="1" x14ac:dyDescent="0.2">
      <c r="A23" s="6" t="s">
        <v>7</v>
      </c>
      <c r="B23" s="6" t="s">
        <v>8</v>
      </c>
      <c r="C23" s="7">
        <v>22</v>
      </c>
      <c r="D23" s="8" t="s">
        <v>12</v>
      </c>
      <c r="E23" s="9">
        <v>3</v>
      </c>
      <c r="F23" s="9"/>
      <c r="G23" s="10"/>
    </row>
    <row r="24" spans="1:7" ht="17.25" customHeight="1" x14ac:dyDescent="0.2">
      <c r="A24" s="6" t="s">
        <v>7</v>
      </c>
      <c r="B24" s="6" t="s">
        <v>8</v>
      </c>
      <c r="C24" s="7">
        <v>23</v>
      </c>
      <c r="D24" s="8" t="s">
        <v>9</v>
      </c>
      <c r="E24" s="9">
        <v>3</v>
      </c>
      <c r="F24" s="9"/>
      <c r="G24" s="10"/>
    </row>
    <row r="25" spans="1:7" ht="17.25" customHeight="1" x14ac:dyDescent="0.2">
      <c r="A25" s="6" t="s">
        <v>7</v>
      </c>
      <c r="B25" s="6" t="s">
        <v>8</v>
      </c>
      <c r="C25" s="7">
        <v>24</v>
      </c>
      <c r="D25" s="8" t="s">
        <v>10</v>
      </c>
      <c r="E25" s="9">
        <v>3</v>
      </c>
      <c r="F25" s="9"/>
      <c r="G25" s="10"/>
    </row>
    <row r="26" spans="1:7" ht="17.25" customHeight="1" x14ac:dyDescent="0.2">
      <c r="A26" s="6" t="s">
        <v>14</v>
      </c>
      <c r="B26" s="6" t="s">
        <v>15</v>
      </c>
      <c r="C26" s="7">
        <v>25</v>
      </c>
      <c r="D26" s="8" t="s">
        <v>10</v>
      </c>
      <c r="E26" s="9">
        <v>8</v>
      </c>
      <c r="F26" s="9"/>
      <c r="G26" s="10"/>
    </row>
    <row r="27" spans="1:7" ht="17.25" customHeight="1" x14ac:dyDescent="0.2">
      <c r="A27" s="6" t="s">
        <v>14</v>
      </c>
      <c r="B27" s="6" t="s">
        <v>15</v>
      </c>
      <c r="C27" s="7">
        <v>26</v>
      </c>
      <c r="D27" s="8" t="s">
        <v>9</v>
      </c>
      <c r="E27" s="9">
        <v>8</v>
      </c>
      <c r="F27" s="9"/>
      <c r="G27" s="10"/>
    </row>
    <row r="28" spans="1:7" ht="17.25" customHeight="1" x14ac:dyDescent="0.2">
      <c r="A28" s="6" t="s">
        <v>14</v>
      </c>
      <c r="B28" s="6" t="s">
        <v>15</v>
      </c>
      <c r="C28" s="7">
        <v>27</v>
      </c>
      <c r="D28" s="8" t="s">
        <v>10</v>
      </c>
      <c r="E28" s="9">
        <v>8</v>
      </c>
      <c r="F28" s="9"/>
      <c r="G28" s="10"/>
    </row>
    <row r="29" spans="1:7" ht="17.25" customHeight="1" x14ac:dyDescent="0.2">
      <c r="A29" s="6" t="s">
        <v>14</v>
      </c>
      <c r="B29" s="6" t="s">
        <v>15</v>
      </c>
      <c r="C29" s="7">
        <v>28</v>
      </c>
      <c r="D29" s="8" t="s">
        <v>12</v>
      </c>
      <c r="E29" s="9">
        <v>8</v>
      </c>
      <c r="F29" s="9"/>
      <c r="G29" s="10"/>
    </row>
    <row r="30" spans="1:7" ht="17.25" customHeight="1" x14ac:dyDescent="0.2">
      <c r="A30" s="6" t="s">
        <v>14</v>
      </c>
      <c r="B30" s="6" t="s">
        <v>15</v>
      </c>
      <c r="C30" s="7">
        <v>29</v>
      </c>
      <c r="D30" s="8" t="s">
        <v>12</v>
      </c>
      <c r="E30" s="9">
        <v>8</v>
      </c>
      <c r="F30" s="9"/>
      <c r="G30" s="10"/>
    </row>
    <row r="31" spans="1:7" ht="17.25" customHeight="1" x14ac:dyDescent="0.2">
      <c r="A31" s="6" t="s">
        <v>14</v>
      </c>
      <c r="B31" s="6" t="s">
        <v>16</v>
      </c>
      <c r="C31" s="7">
        <v>30</v>
      </c>
      <c r="D31" s="8" t="s">
        <v>11</v>
      </c>
      <c r="E31" s="9">
        <v>8</v>
      </c>
      <c r="F31" s="9"/>
      <c r="G31" s="10"/>
    </row>
    <row r="32" spans="1:7" ht="17.25" customHeight="1" x14ac:dyDescent="0.2">
      <c r="A32" s="6" t="s">
        <v>14</v>
      </c>
      <c r="B32" s="6" t="s">
        <v>16</v>
      </c>
      <c r="C32" s="7">
        <v>31</v>
      </c>
      <c r="D32" s="8" t="s">
        <v>9</v>
      </c>
      <c r="E32" s="9">
        <v>8</v>
      </c>
      <c r="F32" s="9"/>
      <c r="G32" s="10"/>
    </row>
    <row r="33" spans="1:7" ht="17.25" customHeight="1" x14ac:dyDescent="0.2">
      <c r="A33" s="6" t="s">
        <v>14</v>
      </c>
      <c r="B33" s="6" t="s">
        <v>16</v>
      </c>
      <c r="C33" s="7">
        <v>32</v>
      </c>
      <c r="D33" s="8" t="s">
        <v>9</v>
      </c>
      <c r="E33" s="9">
        <v>8</v>
      </c>
      <c r="F33" s="9"/>
      <c r="G33" s="10"/>
    </row>
    <row r="34" spans="1:7" ht="17.25" customHeight="1" x14ac:dyDescent="0.2">
      <c r="A34" s="6" t="s">
        <v>17</v>
      </c>
      <c r="B34" s="6" t="s">
        <v>16</v>
      </c>
      <c r="C34" s="7">
        <v>33</v>
      </c>
      <c r="D34" s="8" t="s">
        <v>18</v>
      </c>
      <c r="E34" s="9">
        <v>16</v>
      </c>
      <c r="F34" s="9"/>
      <c r="G34" s="10"/>
    </row>
    <row r="35" spans="1:7" ht="17.25" customHeight="1" x14ac:dyDescent="0.2">
      <c r="A35" s="6" t="s">
        <v>17</v>
      </c>
      <c r="B35" s="6" t="s">
        <v>15</v>
      </c>
      <c r="C35" s="7">
        <v>34</v>
      </c>
      <c r="D35" s="8" t="s">
        <v>18</v>
      </c>
      <c r="E35" s="9">
        <v>16</v>
      </c>
      <c r="F35" s="9"/>
      <c r="G35" s="10"/>
    </row>
    <row r="36" spans="1:7" ht="17.25" customHeight="1" x14ac:dyDescent="0.2">
      <c r="A36" s="6" t="s">
        <v>17</v>
      </c>
      <c r="B36" s="6" t="s">
        <v>15</v>
      </c>
      <c r="C36" s="7">
        <v>35</v>
      </c>
      <c r="D36" s="8" t="s">
        <v>18</v>
      </c>
      <c r="E36" s="9">
        <v>16</v>
      </c>
      <c r="F36" s="9"/>
      <c r="G36" s="10"/>
    </row>
    <row r="37" spans="1:7" ht="17.25" customHeight="1" x14ac:dyDescent="0.2">
      <c r="A37" s="6" t="s">
        <v>17</v>
      </c>
      <c r="B37" s="6" t="s">
        <v>15</v>
      </c>
      <c r="C37" s="7">
        <v>36</v>
      </c>
      <c r="D37" s="8" t="s">
        <v>18</v>
      </c>
      <c r="E37" s="9">
        <v>16</v>
      </c>
      <c r="F37" s="9"/>
      <c r="G37" s="10"/>
    </row>
    <row r="39" spans="1:7" ht="15" x14ac:dyDescent="0.25">
      <c r="A39" s="11" t="s">
        <v>19</v>
      </c>
      <c r="B39" s="11"/>
      <c r="E39" s="12">
        <f>SUM(E2:E37)</f>
        <v>200</v>
      </c>
      <c r="F39" s="12">
        <f>SUM(F2:F37)</f>
        <v>0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0"/>
  <sheetViews>
    <sheetView zoomScaleNormal="100" workbookViewId="0">
      <selection activeCell="T14" sqref="T14"/>
    </sheetView>
  </sheetViews>
  <sheetFormatPr defaultRowHeight="14.25" x14ac:dyDescent="0.2"/>
  <cols>
    <col min="1" max="1" width="8.7109375" style="2" customWidth="1"/>
    <col min="2" max="2" width="10.28515625" style="2" customWidth="1"/>
    <col min="3" max="3" width="13.140625" style="2" customWidth="1"/>
    <col min="4" max="1025" width="8.7109375" style="2" customWidth="1"/>
  </cols>
  <sheetData>
    <row r="1" spans="1:3" ht="15" x14ac:dyDescent="0.25">
      <c r="A1" s="11" t="s">
        <v>20</v>
      </c>
    </row>
    <row r="2" spans="1:3" x14ac:dyDescent="0.2">
      <c r="B2" s="2" t="s">
        <v>21</v>
      </c>
      <c r="C2" s="2" t="s">
        <v>22</v>
      </c>
    </row>
    <row r="3" spans="1:3" x14ac:dyDescent="0.2">
      <c r="B3" s="2">
        <v>32</v>
      </c>
      <c r="C3" s="2">
        <v>1021.3</v>
      </c>
    </row>
    <row r="4" spans="1:3" x14ac:dyDescent="0.2">
      <c r="B4" s="2">
        <v>34</v>
      </c>
      <c r="C4" s="2">
        <v>1022</v>
      </c>
    </row>
    <row r="5" spans="1:3" x14ac:dyDescent="0.2">
      <c r="B5" s="2">
        <v>36</v>
      </c>
      <c r="C5" s="2">
        <v>1022.6</v>
      </c>
    </row>
    <row r="6" spans="1:3" x14ac:dyDescent="0.2">
      <c r="B6" s="2">
        <v>38</v>
      </c>
      <c r="C6" s="2">
        <v>1023.3</v>
      </c>
    </row>
    <row r="7" spans="1:3" x14ac:dyDescent="0.2">
      <c r="B7" s="2">
        <v>40</v>
      </c>
      <c r="C7" s="2">
        <v>1023.9</v>
      </c>
    </row>
    <row r="8" spans="1:3" x14ac:dyDescent="0.2">
      <c r="B8" s="2">
        <v>42</v>
      </c>
      <c r="C8" s="2">
        <v>1024.5999999999999</v>
      </c>
    </row>
    <row r="9" spans="1:3" x14ac:dyDescent="0.2">
      <c r="B9" s="2">
        <v>44</v>
      </c>
      <c r="C9" s="2">
        <v>1025.2</v>
      </c>
    </row>
    <row r="10" spans="1:3" x14ac:dyDescent="0.2">
      <c r="B10" s="2">
        <v>46</v>
      </c>
      <c r="C10" s="2">
        <v>1025.9000000000001</v>
      </c>
    </row>
    <row r="11" spans="1:3" x14ac:dyDescent="0.2">
      <c r="B11" s="2">
        <v>48</v>
      </c>
      <c r="C11" s="2">
        <v>1026.5999999999999</v>
      </c>
    </row>
    <row r="12" spans="1:3" x14ac:dyDescent="0.2">
      <c r="B12" s="2">
        <v>50</v>
      </c>
      <c r="C12" s="2">
        <v>1027.2</v>
      </c>
    </row>
    <row r="28" spans="4:4" x14ac:dyDescent="0.2">
      <c r="D28" s="30" t="s">
        <v>58</v>
      </c>
    </row>
    <row r="29" spans="4:4" x14ac:dyDescent="0.2">
      <c r="D29" s="30" t="s">
        <v>56</v>
      </c>
    </row>
    <row r="30" spans="4:4" x14ac:dyDescent="0.2">
      <c r="D30" s="30" t="s">
        <v>57</v>
      </c>
    </row>
  </sheetData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7"/>
  <sheetViews>
    <sheetView topLeftCell="A16" zoomScaleNormal="100" workbookViewId="0">
      <selection activeCell="N36" sqref="N36"/>
    </sheetView>
  </sheetViews>
  <sheetFormatPr defaultRowHeight="14.25" x14ac:dyDescent="0.2"/>
  <cols>
    <col min="1" max="1025" width="8.7109375" style="2" customWidth="1"/>
  </cols>
  <sheetData>
    <row r="1" spans="1:3" ht="15" x14ac:dyDescent="0.25">
      <c r="A1" s="11" t="s">
        <v>23</v>
      </c>
    </row>
    <row r="2" spans="1:3" x14ac:dyDescent="0.2">
      <c r="B2" s="2" t="s">
        <v>24</v>
      </c>
      <c r="C2" s="2">
        <v>0.1</v>
      </c>
    </row>
    <row r="3" spans="1:3" x14ac:dyDescent="0.2">
      <c r="B3" s="2" t="s">
        <v>25</v>
      </c>
      <c r="C3" s="2">
        <v>4</v>
      </c>
    </row>
    <row r="5" spans="1:3" x14ac:dyDescent="0.2">
      <c r="B5" s="2" t="s">
        <v>26</v>
      </c>
      <c r="C5" s="2" t="s">
        <v>27</v>
      </c>
    </row>
    <row r="6" spans="1:3" x14ac:dyDescent="0.2">
      <c r="B6" s="2">
        <v>0</v>
      </c>
      <c r="C6" s="2">
        <f>C3</f>
        <v>4</v>
      </c>
    </row>
    <row r="7" spans="1:3" x14ac:dyDescent="0.2">
      <c r="B7" s="2">
        <f t="shared" ref="B7:B38" si="0">B6+$C$2</f>
        <v>0.1</v>
      </c>
      <c r="C7" s="2">
        <f t="shared" ref="C7:C38" si="1">C6+$C$2*(2-C6+C6^5/(1+C6^5))</f>
        <v>3.8999024390243902</v>
      </c>
    </row>
    <row r="8" spans="1:3" x14ac:dyDescent="0.2">
      <c r="B8" s="2">
        <f t="shared" si="0"/>
        <v>0.2</v>
      </c>
      <c r="C8" s="2">
        <f t="shared" si="1"/>
        <v>3.8098014689865267</v>
      </c>
    </row>
    <row r="9" spans="1:3" x14ac:dyDescent="0.2">
      <c r="B9" s="2">
        <f t="shared" si="0"/>
        <v>0.30000000000000004</v>
      </c>
      <c r="C9" s="2">
        <f t="shared" si="1"/>
        <v>3.7286968856649336</v>
      </c>
    </row>
    <row r="10" spans="1:3" x14ac:dyDescent="0.2">
      <c r="B10" s="2">
        <f t="shared" si="0"/>
        <v>0.4</v>
      </c>
      <c r="C10" s="2">
        <f t="shared" si="1"/>
        <v>3.6556886452068031</v>
      </c>
    </row>
    <row r="11" spans="1:3" x14ac:dyDescent="0.2">
      <c r="B11" s="2">
        <f t="shared" si="0"/>
        <v>0.5</v>
      </c>
      <c r="C11" s="2">
        <f t="shared" si="1"/>
        <v>3.5899668518683439</v>
      </c>
    </row>
    <row r="12" spans="1:3" x14ac:dyDescent="0.2">
      <c r="B12" s="2">
        <f t="shared" si="0"/>
        <v>0.6</v>
      </c>
      <c r="C12" s="2">
        <f t="shared" si="1"/>
        <v>3.530802741768913</v>
      </c>
    </row>
    <row r="13" spans="1:3" x14ac:dyDescent="0.2">
      <c r="B13" s="2">
        <f t="shared" si="0"/>
        <v>0.7</v>
      </c>
      <c r="C13" s="2">
        <f t="shared" si="1"/>
        <v>3.4775405636937649</v>
      </c>
    </row>
    <row r="14" spans="1:3" x14ac:dyDescent="0.2">
      <c r="B14" s="2">
        <f t="shared" si="0"/>
        <v>0.79999999999999993</v>
      </c>
      <c r="C14" s="2">
        <f t="shared" si="1"/>
        <v>3.4295902680705579</v>
      </c>
    </row>
    <row r="15" spans="1:3" x14ac:dyDescent="0.2">
      <c r="B15" s="2">
        <f t="shared" si="0"/>
        <v>0.89999999999999991</v>
      </c>
      <c r="C15" s="2">
        <f t="shared" si="1"/>
        <v>3.3864209242277155</v>
      </c>
    </row>
    <row r="16" spans="1:3" x14ac:dyDescent="0.2">
      <c r="B16" s="2">
        <f t="shared" si="0"/>
        <v>0.99999999999999989</v>
      </c>
      <c r="C16" s="2">
        <f t="shared" si="1"/>
        <v>3.3475547940406152</v>
      </c>
    </row>
    <row r="17" spans="2:3" x14ac:dyDescent="0.2">
      <c r="B17" s="2">
        <f t="shared" si="0"/>
        <v>1.0999999999999999</v>
      </c>
      <c r="C17" s="2">
        <f t="shared" si="1"/>
        <v>3.3125619972011831</v>
      </c>
    </row>
    <row r="18" spans="2:3" x14ac:dyDescent="0.2">
      <c r="B18" s="2">
        <f t="shared" si="0"/>
        <v>1.2</v>
      </c>
      <c r="C18" s="2">
        <f t="shared" si="1"/>
        <v>3.281055709715496</v>
      </c>
    </row>
    <row r="19" spans="2:3" x14ac:dyDescent="0.2">
      <c r="B19" s="2">
        <f t="shared" si="0"/>
        <v>1.3</v>
      </c>
      <c r="C19" s="2">
        <f t="shared" si="1"/>
        <v>3.2526878429387649</v>
      </c>
    </row>
    <row r="20" spans="2:3" x14ac:dyDescent="0.2">
      <c r="B20" s="2">
        <f t="shared" si="0"/>
        <v>1.4000000000000001</v>
      </c>
      <c r="C20" s="2">
        <f t="shared" si="1"/>
        <v>3.2271451555814732</v>
      </c>
    </row>
    <row r="21" spans="2:3" x14ac:dyDescent="0.2">
      <c r="B21" s="2">
        <f t="shared" si="0"/>
        <v>1.5000000000000002</v>
      </c>
      <c r="C21" s="2">
        <f t="shared" si="1"/>
        <v>3.2041457557360702</v>
      </c>
    </row>
    <row r="22" spans="2:3" x14ac:dyDescent="0.2">
      <c r="B22" s="2">
        <f t="shared" si="0"/>
        <v>1.6000000000000003</v>
      </c>
      <c r="C22" s="2">
        <f t="shared" si="1"/>
        <v>3.1834359541407236</v>
      </c>
    </row>
    <row r="23" spans="2:3" x14ac:dyDescent="0.2">
      <c r="B23" s="2">
        <f t="shared" si="0"/>
        <v>1.7000000000000004</v>
      </c>
      <c r="C23" s="2">
        <f t="shared" si="1"/>
        <v>3.164787433665619</v>
      </c>
    </row>
    <row r="24" spans="2:3" x14ac:dyDescent="0.2">
      <c r="B24" s="2">
        <f t="shared" si="0"/>
        <v>1.8000000000000005</v>
      </c>
      <c r="C24" s="2">
        <f t="shared" si="1"/>
        <v>3.1479947034203293</v>
      </c>
    </row>
    <row r="25" spans="2:3" x14ac:dyDescent="0.2">
      <c r="B25" s="2">
        <f t="shared" si="0"/>
        <v>1.9000000000000006</v>
      </c>
      <c r="C25" s="2">
        <f t="shared" si="1"/>
        <v>3.1328728089734601</v>
      </c>
    </row>
    <row r="26" spans="2:3" x14ac:dyDescent="0.2">
      <c r="B26" s="2">
        <f t="shared" si="0"/>
        <v>2.0000000000000004</v>
      </c>
      <c r="C26" s="2">
        <f t="shared" si="1"/>
        <v>3.119255272978533</v>
      </c>
    </row>
    <row r="27" spans="2:3" x14ac:dyDescent="0.2">
      <c r="B27" s="2">
        <f t="shared" si="0"/>
        <v>2.1000000000000005</v>
      </c>
      <c r="C27" s="2">
        <f t="shared" si="1"/>
        <v>3.1069922430393473</v>
      </c>
    </row>
    <row r="28" spans="2:3" x14ac:dyDescent="0.2">
      <c r="B28" s="2">
        <f t="shared" si="0"/>
        <v>2.2000000000000006</v>
      </c>
      <c r="C28" s="2">
        <f t="shared" si="1"/>
        <v>3.0959488259472732</v>
      </c>
    </row>
    <row r="29" spans="2:3" x14ac:dyDescent="0.2">
      <c r="B29" s="2">
        <f t="shared" si="0"/>
        <v>2.3000000000000007</v>
      </c>
      <c r="C29" s="2">
        <f t="shared" si="1"/>
        <v>3.0860035895030977</v>
      </c>
    </row>
    <row r="30" spans="2:3" x14ac:dyDescent="0.2">
      <c r="B30" s="2">
        <f t="shared" si="0"/>
        <v>2.4000000000000008</v>
      </c>
      <c r="C30" s="2">
        <f t="shared" si="1"/>
        <v>3.0770472150163131</v>
      </c>
    </row>
    <row r="31" spans="2:3" x14ac:dyDescent="0.2">
      <c r="B31" s="2">
        <f t="shared" si="0"/>
        <v>2.5000000000000009</v>
      </c>
      <c r="C31" s="2">
        <f t="shared" si="1"/>
        <v>3.068981285272693</v>
      </c>
    </row>
    <row r="32" spans="2:3" x14ac:dyDescent="0.2">
      <c r="B32" s="2">
        <f t="shared" si="0"/>
        <v>2.600000000000001</v>
      </c>
      <c r="C32" s="2">
        <f t="shared" si="1"/>
        <v>3.0617171942928709</v>
      </c>
    </row>
    <row r="33" spans="2:3" x14ac:dyDescent="0.2">
      <c r="B33" s="2">
        <f t="shared" si="0"/>
        <v>2.7000000000000011</v>
      </c>
      <c r="C33" s="2">
        <f t="shared" si="1"/>
        <v>3.0551751665854225</v>
      </c>
    </row>
    <row r="34" spans="2:3" x14ac:dyDescent="0.2">
      <c r="B34" s="2">
        <f t="shared" si="0"/>
        <v>2.8000000000000012</v>
      </c>
      <c r="C34" s="2">
        <f t="shared" si="1"/>
        <v>3.0492833748415795</v>
      </c>
    </row>
    <row r="35" spans="2:3" x14ac:dyDescent="0.2">
      <c r="B35" s="2">
        <f t="shared" si="0"/>
        <v>2.9000000000000012</v>
      </c>
      <c r="C35" s="2">
        <f t="shared" si="1"/>
        <v>3.043977146137987</v>
      </c>
    </row>
    <row r="36" spans="2:3" x14ac:dyDescent="0.2">
      <c r="B36" s="2">
        <f t="shared" si="0"/>
        <v>3.0000000000000013</v>
      </c>
      <c r="C36" s="2">
        <f t="shared" si="1"/>
        <v>3.0391982477206798</v>
      </c>
    </row>
    <row r="37" spans="2:3" x14ac:dyDescent="0.2">
      <c r="B37" s="2">
        <f t="shared" si="0"/>
        <v>3.1000000000000014</v>
      </c>
      <c r="C37" s="2">
        <f t="shared" si="1"/>
        <v>3.0348942443485853</v>
      </c>
    </row>
    <row r="38" spans="2:3" x14ac:dyDescent="0.2">
      <c r="B38" s="2">
        <f t="shared" si="0"/>
        <v>3.2000000000000015</v>
      </c>
      <c r="C38" s="2">
        <f t="shared" si="1"/>
        <v>3.0310179199882739</v>
      </c>
    </row>
    <row r="39" spans="2:3" x14ac:dyDescent="0.2">
      <c r="B39" s="2">
        <f t="shared" ref="B39:B56" si="2">B38+$C$2</f>
        <v>3.3000000000000016</v>
      </c>
      <c r="C39" s="2">
        <f t="shared" ref="C39:C56" si="3">C38+$C$2*(2-C38+C38^5/(1+C38^5))</f>
        <v>3.0275267573824758</v>
      </c>
    </row>
    <row r="40" spans="2:3" x14ac:dyDescent="0.2">
      <c r="B40" s="2">
        <f t="shared" si="2"/>
        <v>3.4000000000000017</v>
      </c>
      <c r="C40" s="2">
        <f t="shared" si="3"/>
        <v>3.0243824696712975</v>
      </c>
    </row>
    <row r="41" spans="2:3" x14ac:dyDescent="0.2">
      <c r="B41" s="2">
        <f t="shared" si="2"/>
        <v>3.5000000000000018</v>
      </c>
      <c r="C41" s="2">
        <f t="shared" si="3"/>
        <v>3.0215505788346091</v>
      </c>
    </row>
    <row r="42" spans="2:3" x14ac:dyDescent="0.2">
      <c r="B42" s="2">
        <f t="shared" si="2"/>
        <v>3.6000000000000019</v>
      </c>
      <c r="C42" s="2">
        <f t="shared" si="3"/>
        <v>3.0190000362535061</v>
      </c>
    </row>
    <row r="43" spans="2:3" x14ac:dyDescent="0.2">
      <c r="B43" s="2">
        <f t="shared" si="2"/>
        <v>3.700000000000002</v>
      </c>
      <c r="C43" s="2">
        <f t="shared" si="3"/>
        <v>3.0167028811641869</v>
      </c>
    </row>
    <row r="44" spans="2:3" x14ac:dyDescent="0.2">
      <c r="B44" s="2">
        <f t="shared" si="2"/>
        <v>3.800000000000002</v>
      </c>
      <c r="C44" s="2">
        <f t="shared" si="3"/>
        <v>3.0146339332045655</v>
      </c>
    </row>
    <row r="45" spans="2:3" x14ac:dyDescent="0.2">
      <c r="B45" s="2">
        <f t="shared" si="2"/>
        <v>3.9000000000000021</v>
      </c>
      <c r="C45" s="2">
        <f t="shared" si="3"/>
        <v>3.0127705156374018</v>
      </c>
    </row>
    <row r="46" spans="2:3" x14ac:dyDescent="0.2">
      <c r="B46" s="2">
        <f t="shared" si="2"/>
        <v>4.0000000000000018</v>
      </c>
      <c r="C46" s="2">
        <f t="shared" si="3"/>
        <v>3.0110922061781715</v>
      </c>
    </row>
    <row r="47" spans="2:3" x14ac:dyDescent="0.2">
      <c r="B47" s="2">
        <f t="shared" si="2"/>
        <v>4.1000000000000014</v>
      </c>
      <c r="C47" s="2">
        <f t="shared" si="3"/>
        <v>3.0095806126652818</v>
      </c>
    </row>
    <row r="48" spans="2:3" x14ac:dyDescent="0.2">
      <c r="B48" s="2">
        <f t="shared" si="2"/>
        <v>4.2000000000000011</v>
      </c>
      <c r="C48" s="2">
        <f t="shared" si="3"/>
        <v>3.0082191710882062</v>
      </c>
    </row>
    <row r="49" spans="2:5" x14ac:dyDescent="0.2">
      <c r="B49" s="2">
        <f t="shared" si="2"/>
        <v>4.3000000000000007</v>
      </c>
      <c r="C49" s="2">
        <f t="shared" si="3"/>
        <v>3.0069929637388739</v>
      </c>
    </row>
    <row r="50" spans="2:5" x14ac:dyDescent="0.2">
      <c r="B50" s="2">
        <f t="shared" si="2"/>
        <v>4.4000000000000004</v>
      </c>
      <c r="C50" s="2">
        <f t="shared" si="3"/>
        <v>3.0058885554760808</v>
      </c>
    </row>
    <row r="51" spans="2:5" x14ac:dyDescent="0.2">
      <c r="B51" s="2">
        <f t="shared" si="2"/>
        <v>4.5</v>
      </c>
      <c r="C51" s="2">
        <f t="shared" si="3"/>
        <v>3.0048938462944239</v>
      </c>
    </row>
    <row r="52" spans="2:5" x14ac:dyDescent="0.2">
      <c r="B52" s="2">
        <f t="shared" si="2"/>
        <v>4.5999999999999996</v>
      </c>
      <c r="C52" s="2">
        <f t="shared" si="3"/>
        <v>3.0039979385705848</v>
      </c>
    </row>
    <row r="53" spans="2:5" x14ac:dyDescent="0.2">
      <c r="B53" s="2">
        <f t="shared" si="2"/>
        <v>4.6999999999999993</v>
      </c>
      <c r="C53" s="2">
        <f t="shared" si="3"/>
        <v>3.003191017522818</v>
      </c>
    </row>
    <row r="54" spans="2:5" x14ac:dyDescent="0.2">
      <c r="B54" s="2">
        <f t="shared" si="2"/>
        <v>4.7999999999999989</v>
      </c>
      <c r="C54" s="2">
        <f t="shared" si="3"/>
        <v>3.0024642435660729</v>
      </c>
    </row>
    <row r="55" spans="2:5" x14ac:dyDescent="0.2">
      <c r="B55" s="2">
        <f t="shared" si="2"/>
        <v>4.8999999999999986</v>
      </c>
      <c r="C55" s="2">
        <f t="shared" si="3"/>
        <v>3.0018096553770044</v>
      </c>
    </row>
    <row r="56" spans="2:5" x14ac:dyDescent="0.2">
      <c r="B56" s="33">
        <f t="shared" si="2"/>
        <v>4.9999999999999982</v>
      </c>
      <c r="C56" s="33">
        <f t="shared" si="3"/>
        <v>3.0012200826016726</v>
      </c>
      <c r="E56" s="2" t="s">
        <v>59</v>
      </c>
    </row>
    <row r="57" spans="2:5" x14ac:dyDescent="0.2">
      <c r="E57" s="2" t="s">
        <v>63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9"/>
  <sheetViews>
    <sheetView zoomScaleNormal="100" workbookViewId="0">
      <selection activeCell="F47" sqref="F47:F48"/>
    </sheetView>
  </sheetViews>
  <sheetFormatPr defaultRowHeight="14.25" x14ac:dyDescent="0.2"/>
  <cols>
    <col min="1" max="5" width="8.7109375" style="2" customWidth="1"/>
    <col min="6" max="6" width="13.140625" style="2" customWidth="1"/>
    <col min="7" max="1025" width="8.7109375" style="2" customWidth="1"/>
  </cols>
  <sheetData>
    <row r="1" spans="1:4" ht="15" x14ac:dyDescent="0.25">
      <c r="A1" s="11" t="s">
        <v>28</v>
      </c>
    </row>
    <row r="2" spans="1:4" x14ac:dyDescent="0.2">
      <c r="B2" s="12" t="s">
        <v>29</v>
      </c>
      <c r="C2" s="2">
        <v>0.5</v>
      </c>
    </row>
    <row r="4" spans="1:4" ht="15" x14ac:dyDescent="0.25">
      <c r="B4" s="13" t="s">
        <v>30</v>
      </c>
      <c r="C4" s="13" t="s">
        <v>31</v>
      </c>
      <c r="D4" s="13" t="s">
        <v>32</v>
      </c>
    </row>
    <row r="5" spans="1:4" x14ac:dyDescent="0.2">
      <c r="B5" s="2">
        <v>-10</v>
      </c>
      <c r="C5" s="2">
        <f t="shared" ref="C5:C45" si="0">(_xlfn.SECH(B5/2))^2</f>
        <v>1.8158323094380667E-4</v>
      </c>
    </row>
    <row r="6" spans="1:4" x14ac:dyDescent="0.2">
      <c r="B6" s="2">
        <f t="shared" ref="B6:B45" si="1">B5+$C$2</f>
        <v>-9.5</v>
      </c>
      <c r="C6" s="2">
        <f t="shared" si="0"/>
        <v>2.9936250221135465E-4</v>
      </c>
      <c r="D6" s="2">
        <f t="shared" ref="D6:D45" si="2">0.5*$C$2*(C6+C5)</f>
        <v>1.2023643328879034E-4</v>
      </c>
    </row>
    <row r="7" spans="1:4" x14ac:dyDescent="0.2">
      <c r="B7" s="2">
        <f t="shared" si="1"/>
        <v>-9</v>
      </c>
      <c r="C7" s="2">
        <f t="shared" si="0"/>
        <v>4.9351739905939562E-4</v>
      </c>
      <c r="D7" s="2">
        <f t="shared" si="2"/>
        <v>1.9821997531768758E-4</v>
      </c>
    </row>
    <row r="8" spans="1:4" x14ac:dyDescent="0.2">
      <c r="B8" s="2">
        <f t="shared" si="1"/>
        <v>-8.5</v>
      </c>
      <c r="C8" s="2">
        <f t="shared" si="0"/>
        <v>8.135423820792234E-4</v>
      </c>
      <c r="D8" s="2">
        <f t="shared" si="2"/>
        <v>3.2676494528465476E-4</v>
      </c>
    </row>
    <row r="9" spans="1:4" x14ac:dyDescent="0.2">
      <c r="B9" s="2">
        <f t="shared" si="1"/>
        <v>-8</v>
      </c>
      <c r="C9" s="2">
        <f t="shared" si="0"/>
        <v>1.3409506830258967E-3</v>
      </c>
      <c r="D9" s="2">
        <f t="shared" si="2"/>
        <v>5.3862326627628001E-4</v>
      </c>
    </row>
    <row r="10" spans="1:4" x14ac:dyDescent="0.2">
      <c r="B10" s="2">
        <f t="shared" si="1"/>
        <v>-7.5</v>
      </c>
      <c r="C10" s="2">
        <f t="shared" si="0"/>
        <v>2.2098922908086412E-3</v>
      </c>
      <c r="D10" s="2">
        <f t="shared" si="2"/>
        <v>8.877107434586345E-4</v>
      </c>
    </row>
    <row r="11" spans="1:4" x14ac:dyDescent="0.2">
      <c r="B11" s="2">
        <f t="shared" si="1"/>
        <v>-7</v>
      </c>
      <c r="C11" s="2">
        <f t="shared" si="0"/>
        <v>3.6408847204873061E-3</v>
      </c>
      <c r="D11" s="2">
        <f t="shared" si="2"/>
        <v>1.4626942528239868E-3</v>
      </c>
    </row>
    <row r="12" spans="1:4" x14ac:dyDescent="0.2">
      <c r="B12" s="2">
        <f t="shared" si="1"/>
        <v>-6.5</v>
      </c>
      <c r="C12" s="2">
        <f t="shared" si="0"/>
        <v>5.9957148342761977E-3</v>
      </c>
      <c r="D12" s="2">
        <f t="shared" si="2"/>
        <v>2.4091498886908758E-3</v>
      </c>
    </row>
    <row r="13" spans="1:4" x14ac:dyDescent="0.2">
      <c r="B13" s="2">
        <f t="shared" si="1"/>
        <v>-6</v>
      </c>
      <c r="C13" s="2">
        <f t="shared" si="0"/>
        <v>9.8660371654401904E-3</v>
      </c>
      <c r="D13" s="2">
        <f t="shared" si="2"/>
        <v>3.9654379999290966E-3</v>
      </c>
    </row>
    <row r="14" spans="1:4" x14ac:dyDescent="0.2">
      <c r="B14" s="2">
        <f t="shared" si="1"/>
        <v>-5.5</v>
      </c>
      <c r="C14" s="2">
        <f t="shared" si="0"/>
        <v>1.6214286779479069E-2</v>
      </c>
      <c r="D14" s="2">
        <f t="shared" si="2"/>
        <v>6.520080986229815E-3</v>
      </c>
    </row>
    <row r="15" spans="1:4" x14ac:dyDescent="0.2">
      <c r="B15" s="2">
        <f t="shared" si="1"/>
        <v>-5</v>
      </c>
      <c r="C15" s="2">
        <f t="shared" si="0"/>
        <v>2.6592226683160622E-2</v>
      </c>
      <c r="D15" s="2">
        <f t="shared" si="2"/>
        <v>1.0701628365659924E-2</v>
      </c>
    </row>
    <row r="16" spans="1:4" x14ac:dyDescent="0.2">
      <c r="B16" s="2">
        <f t="shared" si="1"/>
        <v>-4.5</v>
      </c>
      <c r="C16" s="2">
        <f t="shared" si="0"/>
        <v>4.346491888890093E-2</v>
      </c>
      <c r="D16" s="2">
        <f t="shared" si="2"/>
        <v>1.7514286393015388E-2</v>
      </c>
    </row>
    <row r="17" spans="2:4" x14ac:dyDescent="0.2">
      <c r="B17" s="2">
        <f t="shared" si="1"/>
        <v>-4</v>
      </c>
      <c r="C17" s="2">
        <f t="shared" si="0"/>
        <v>7.0650824853164484E-2</v>
      </c>
      <c r="D17" s="2">
        <f t="shared" si="2"/>
        <v>2.8528935935516354E-2</v>
      </c>
    </row>
    <row r="18" spans="2:4" x14ac:dyDescent="0.2">
      <c r="B18" s="2">
        <f t="shared" si="1"/>
        <v>-3.5</v>
      </c>
      <c r="C18" s="2">
        <f t="shared" si="0"/>
        <v>0.11381209551894222</v>
      </c>
      <c r="D18" s="2">
        <f t="shared" si="2"/>
        <v>4.6115730093026677E-2</v>
      </c>
    </row>
    <row r="19" spans="2:4" x14ac:dyDescent="0.2">
      <c r="B19" s="2">
        <f t="shared" si="1"/>
        <v>-3</v>
      </c>
      <c r="C19" s="2">
        <f t="shared" si="0"/>
        <v>0.18070663892364855</v>
      </c>
      <c r="D19" s="2">
        <f t="shared" si="2"/>
        <v>7.36296836106477E-2</v>
      </c>
    </row>
    <row r="20" spans="2:4" x14ac:dyDescent="0.2">
      <c r="B20" s="2">
        <f t="shared" si="1"/>
        <v>-2.5</v>
      </c>
      <c r="C20" s="2">
        <f t="shared" si="0"/>
        <v>0.28041486618043265</v>
      </c>
      <c r="D20" s="2">
        <f t="shared" si="2"/>
        <v>0.11528037627602031</v>
      </c>
    </row>
    <row r="21" spans="2:4" x14ac:dyDescent="0.2">
      <c r="B21" s="2">
        <f t="shared" si="1"/>
        <v>-2</v>
      </c>
      <c r="C21" s="2">
        <f t="shared" si="0"/>
        <v>0.41997434161402614</v>
      </c>
      <c r="D21" s="2">
        <f t="shared" si="2"/>
        <v>0.1750973019486147</v>
      </c>
    </row>
    <row r="22" spans="2:4" x14ac:dyDescent="0.2">
      <c r="B22" s="2">
        <f t="shared" si="1"/>
        <v>-1.5</v>
      </c>
      <c r="C22" s="2">
        <f t="shared" si="0"/>
        <v>0.59658580828133134</v>
      </c>
      <c r="D22" s="2">
        <f t="shared" si="2"/>
        <v>0.2541400374738394</v>
      </c>
    </row>
    <row r="23" spans="2:4" x14ac:dyDescent="0.2">
      <c r="B23" s="2">
        <f t="shared" si="1"/>
        <v>-1</v>
      </c>
      <c r="C23" s="2">
        <f t="shared" si="0"/>
        <v>0.78644773296592763</v>
      </c>
      <c r="D23" s="2">
        <f t="shared" si="2"/>
        <v>0.34575838531181474</v>
      </c>
    </row>
    <row r="24" spans="2:4" x14ac:dyDescent="0.2">
      <c r="B24" s="2">
        <f t="shared" si="1"/>
        <v>-0.5</v>
      </c>
      <c r="C24" s="2">
        <f t="shared" si="0"/>
        <v>0.94001484880637787</v>
      </c>
      <c r="D24" s="2">
        <f t="shared" si="2"/>
        <v>0.4316156454430764</v>
      </c>
    </row>
    <row r="25" spans="2:4" x14ac:dyDescent="0.2">
      <c r="B25" s="2">
        <f t="shared" si="1"/>
        <v>0</v>
      </c>
      <c r="C25" s="2">
        <f t="shared" si="0"/>
        <v>1</v>
      </c>
      <c r="D25" s="2">
        <f t="shared" si="2"/>
        <v>0.48500371220159444</v>
      </c>
    </row>
    <row r="26" spans="2:4" x14ac:dyDescent="0.2">
      <c r="B26" s="2">
        <f t="shared" si="1"/>
        <v>0.5</v>
      </c>
      <c r="C26" s="2">
        <f t="shared" si="0"/>
        <v>0.94001484880637787</v>
      </c>
      <c r="D26" s="2">
        <f t="shared" si="2"/>
        <v>0.48500371220159444</v>
      </c>
    </row>
    <row r="27" spans="2:4" x14ac:dyDescent="0.2">
      <c r="B27" s="2">
        <f t="shared" si="1"/>
        <v>1</v>
      </c>
      <c r="C27" s="2">
        <f t="shared" si="0"/>
        <v>0.78644773296592763</v>
      </c>
      <c r="D27" s="2">
        <f t="shared" si="2"/>
        <v>0.4316156454430764</v>
      </c>
    </row>
    <row r="28" spans="2:4" x14ac:dyDescent="0.2">
      <c r="B28" s="2">
        <f t="shared" si="1"/>
        <v>1.5</v>
      </c>
      <c r="C28" s="2">
        <f t="shared" si="0"/>
        <v>0.59658580828133134</v>
      </c>
      <c r="D28" s="2">
        <f t="shared" si="2"/>
        <v>0.34575838531181474</v>
      </c>
    </row>
    <row r="29" spans="2:4" x14ac:dyDescent="0.2">
      <c r="B29" s="2">
        <f t="shared" si="1"/>
        <v>2</v>
      </c>
      <c r="C29" s="2">
        <f t="shared" si="0"/>
        <v>0.41997434161402614</v>
      </c>
      <c r="D29" s="2">
        <f t="shared" si="2"/>
        <v>0.2541400374738394</v>
      </c>
    </row>
    <row r="30" spans="2:4" x14ac:dyDescent="0.2">
      <c r="B30" s="2">
        <f t="shared" si="1"/>
        <v>2.5</v>
      </c>
      <c r="C30" s="2">
        <f t="shared" si="0"/>
        <v>0.28041486618043265</v>
      </c>
      <c r="D30" s="2">
        <f t="shared" si="2"/>
        <v>0.1750973019486147</v>
      </c>
    </row>
    <row r="31" spans="2:4" x14ac:dyDescent="0.2">
      <c r="B31" s="2">
        <f t="shared" si="1"/>
        <v>3</v>
      </c>
      <c r="C31" s="2">
        <f t="shared" si="0"/>
        <v>0.18070663892364855</v>
      </c>
      <c r="D31" s="2">
        <f t="shared" si="2"/>
        <v>0.11528037627602031</v>
      </c>
    </row>
    <row r="32" spans="2:4" x14ac:dyDescent="0.2">
      <c r="B32" s="2">
        <f t="shared" si="1"/>
        <v>3.5</v>
      </c>
      <c r="C32" s="2">
        <f t="shared" si="0"/>
        <v>0.11381209551894222</v>
      </c>
      <c r="D32" s="2">
        <f t="shared" si="2"/>
        <v>7.36296836106477E-2</v>
      </c>
    </row>
    <row r="33" spans="2:6" x14ac:dyDescent="0.2">
      <c r="B33" s="2">
        <f t="shared" si="1"/>
        <v>4</v>
      </c>
      <c r="C33" s="2">
        <f t="shared" si="0"/>
        <v>7.0650824853164484E-2</v>
      </c>
      <c r="D33" s="2">
        <f t="shared" si="2"/>
        <v>4.6115730093026677E-2</v>
      </c>
    </row>
    <row r="34" spans="2:6" x14ac:dyDescent="0.2">
      <c r="B34" s="2">
        <f t="shared" si="1"/>
        <v>4.5</v>
      </c>
      <c r="C34" s="2">
        <f t="shared" si="0"/>
        <v>4.346491888890093E-2</v>
      </c>
      <c r="D34" s="2">
        <f t="shared" si="2"/>
        <v>2.8528935935516354E-2</v>
      </c>
    </row>
    <row r="35" spans="2:6" x14ac:dyDescent="0.2">
      <c r="B35" s="2">
        <f t="shared" si="1"/>
        <v>5</v>
      </c>
      <c r="C35" s="2">
        <f t="shared" si="0"/>
        <v>2.6592226683160622E-2</v>
      </c>
      <c r="D35" s="2">
        <f t="shared" si="2"/>
        <v>1.7514286393015388E-2</v>
      </c>
    </row>
    <row r="36" spans="2:6" x14ac:dyDescent="0.2">
      <c r="B36" s="2">
        <f t="shared" si="1"/>
        <v>5.5</v>
      </c>
      <c r="C36" s="2">
        <f t="shared" si="0"/>
        <v>1.6214286779479069E-2</v>
      </c>
      <c r="D36" s="2">
        <f t="shared" si="2"/>
        <v>1.0701628365659924E-2</v>
      </c>
    </row>
    <row r="37" spans="2:6" x14ac:dyDescent="0.2">
      <c r="B37" s="2">
        <f t="shared" si="1"/>
        <v>6</v>
      </c>
      <c r="C37" s="2">
        <f t="shared" si="0"/>
        <v>9.8660371654401904E-3</v>
      </c>
      <c r="D37" s="2">
        <f t="shared" si="2"/>
        <v>6.520080986229815E-3</v>
      </c>
    </row>
    <row r="38" spans="2:6" x14ac:dyDescent="0.2">
      <c r="B38" s="2">
        <f t="shared" si="1"/>
        <v>6.5</v>
      </c>
      <c r="C38" s="2">
        <f t="shared" si="0"/>
        <v>5.9957148342761977E-3</v>
      </c>
      <c r="D38" s="2">
        <f t="shared" si="2"/>
        <v>3.9654379999290966E-3</v>
      </c>
    </row>
    <row r="39" spans="2:6" x14ac:dyDescent="0.2">
      <c r="B39" s="2">
        <f t="shared" si="1"/>
        <v>7</v>
      </c>
      <c r="C39" s="2">
        <f t="shared" si="0"/>
        <v>3.6408847204873061E-3</v>
      </c>
      <c r="D39" s="2">
        <f t="shared" si="2"/>
        <v>2.4091498886908758E-3</v>
      </c>
    </row>
    <row r="40" spans="2:6" x14ac:dyDescent="0.2">
      <c r="B40" s="2">
        <f t="shared" si="1"/>
        <v>7.5</v>
      </c>
      <c r="C40" s="2">
        <f t="shared" si="0"/>
        <v>2.2098922908086412E-3</v>
      </c>
      <c r="D40" s="2">
        <f t="shared" si="2"/>
        <v>1.4626942528239868E-3</v>
      </c>
    </row>
    <row r="41" spans="2:6" x14ac:dyDescent="0.2">
      <c r="B41" s="2">
        <f t="shared" si="1"/>
        <v>8</v>
      </c>
      <c r="C41" s="2">
        <f t="shared" si="0"/>
        <v>1.3409506830258967E-3</v>
      </c>
      <c r="D41" s="2">
        <f t="shared" si="2"/>
        <v>8.877107434586345E-4</v>
      </c>
    </row>
    <row r="42" spans="2:6" x14ac:dyDescent="0.2">
      <c r="B42" s="2">
        <f t="shared" si="1"/>
        <v>8.5</v>
      </c>
      <c r="C42" s="2">
        <f t="shared" si="0"/>
        <v>8.135423820792234E-4</v>
      </c>
      <c r="D42" s="2">
        <f t="shared" si="2"/>
        <v>5.3862326627628001E-4</v>
      </c>
    </row>
    <row r="43" spans="2:6" x14ac:dyDescent="0.2">
      <c r="B43" s="2">
        <f t="shared" si="1"/>
        <v>9</v>
      </c>
      <c r="C43" s="2">
        <f t="shared" si="0"/>
        <v>4.9351739905939562E-4</v>
      </c>
      <c r="D43" s="2">
        <f t="shared" si="2"/>
        <v>3.2676494528465476E-4</v>
      </c>
    </row>
    <row r="44" spans="2:6" x14ac:dyDescent="0.2">
      <c r="B44" s="2">
        <f t="shared" si="1"/>
        <v>9.5</v>
      </c>
      <c r="C44" s="2">
        <f t="shared" si="0"/>
        <v>2.9936250221135465E-4</v>
      </c>
      <c r="D44" s="2">
        <f t="shared" si="2"/>
        <v>1.9821997531768758E-4</v>
      </c>
    </row>
    <row r="45" spans="2:6" x14ac:dyDescent="0.2">
      <c r="B45" s="2">
        <f t="shared" si="1"/>
        <v>10</v>
      </c>
      <c r="C45" s="2">
        <f t="shared" si="0"/>
        <v>1.8158323094380667E-4</v>
      </c>
      <c r="D45" s="2">
        <f t="shared" si="2"/>
        <v>1.2023643328879034E-4</v>
      </c>
      <c r="F45" s="14"/>
    </row>
    <row r="47" spans="2:6" ht="15" x14ac:dyDescent="0.25">
      <c r="C47" s="35" t="s">
        <v>60</v>
      </c>
      <c r="D47" s="33">
        <f>SUM(D6:D45)</f>
        <v>3.9996292830882525</v>
      </c>
      <c r="F47" s="33" t="s">
        <v>61</v>
      </c>
    </row>
    <row r="48" spans="2:6" x14ac:dyDescent="0.2">
      <c r="F48" s="33" t="s">
        <v>62</v>
      </c>
    </row>
    <row r="49" spans="3:3" x14ac:dyDescent="0.2">
      <c r="C49" s="31"/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5"/>
  <sheetViews>
    <sheetView zoomScaleNormal="100" workbookViewId="0">
      <selection activeCell="F35" sqref="F35"/>
    </sheetView>
  </sheetViews>
  <sheetFormatPr defaultRowHeight="14.25" x14ac:dyDescent="0.2"/>
  <cols>
    <col min="1" max="4" width="8.7109375" style="2" customWidth="1"/>
    <col min="5" max="5" width="12.7109375" style="2" customWidth="1"/>
    <col min="6" max="6" width="12.42578125" style="2" customWidth="1"/>
    <col min="7" max="7" width="11.5703125" style="2"/>
    <col min="8" max="11" width="8.7109375" style="2" customWidth="1"/>
    <col min="12" max="12" width="8" style="2" customWidth="1"/>
    <col min="13" max="14" width="8.7109375" style="2" customWidth="1"/>
    <col min="15" max="15" width="12" style="2" customWidth="1"/>
    <col min="16" max="16" width="8.7109375" style="2" customWidth="1"/>
    <col min="17" max="17" width="11.5703125" style="2"/>
    <col min="18" max="18" width="12.42578125" style="2" customWidth="1"/>
    <col min="19" max="19" width="11.5703125" style="2"/>
    <col min="20" max="1025" width="8.7109375" style="2" customWidth="1"/>
  </cols>
  <sheetData>
    <row r="1" spans="1:20" ht="15" x14ac:dyDescent="0.25">
      <c r="A1" s="13"/>
      <c r="E1" s="15" t="s">
        <v>33</v>
      </c>
      <c r="I1" s="13"/>
      <c r="O1" s="12"/>
    </row>
    <row r="2" spans="1:20" ht="15" x14ac:dyDescent="0.25">
      <c r="A2" s="13" t="s">
        <v>34</v>
      </c>
      <c r="E2" s="13" t="s">
        <v>34</v>
      </c>
      <c r="I2" s="13" t="s">
        <v>35</v>
      </c>
      <c r="O2" s="12"/>
    </row>
    <row r="3" spans="1:20" x14ac:dyDescent="0.2">
      <c r="A3" s="32" t="s">
        <v>67</v>
      </c>
      <c r="D3"/>
      <c r="E3"/>
      <c r="F3"/>
      <c r="G3"/>
      <c r="I3" s="32" t="s">
        <v>68</v>
      </c>
      <c r="M3"/>
      <c r="N3" s="32" t="s">
        <v>69</v>
      </c>
      <c r="O3"/>
      <c r="Q3"/>
      <c r="R3"/>
      <c r="S3"/>
    </row>
    <row r="4" spans="1:20" ht="15" x14ac:dyDescent="0.25">
      <c r="A4" s="13" t="s">
        <v>30</v>
      </c>
      <c r="B4" s="13" t="s">
        <v>31</v>
      </c>
      <c r="D4"/>
      <c r="E4" s="1" t="s">
        <v>36</v>
      </c>
      <c r="F4" s="1"/>
      <c r="G4" s="1"/>
      <c r="I4" s="13" t="s">
        <v>37</v>
      </c>
      <c r="J4" s="13" t="s">
        <v>38</v>
      </c>
      <c r="K4" s="13" t="s">
        <v>39</v>
      </c>
      <c r="N4" s="13" t="s">
        <v>37</v>
      </c>
      <c r="O4" s="13" t="s">
        <v>38</v>
      </c>
      <c r="P4" s="13" t="s">
        <v>39</v>
      </c>
      <c r="Q4"/>
      <c r="R4" s="1" t="s">
        <v>36</v>
      </c>
      <c r="S4" s="1"/>
      <c r="T4" s="1"/>
    </row>
    <row r="5" spans="1:20" ht="15" x14ac:dyDescent="0.25">
      <c r="A5" s="2">
        <v>-0.5</v>
      </c>
      <c r="B5" s="2">
        <f t="shared" ref="B5:B45" si="0">A5^2-1/3*SIN(A5)</f>
        <v>0.40980851286806763</v>
      </c>
      <c r="D5"/>
      <c r="E5" s="16" t="s">
        <v>40</v>
      </c>
      <c r="F5" s="17" t="s">
        <v>41</v>
      </c>
      <c r="G5" s="18"/>
      <c r="I5" s="2">
        <v>0</v>
      </c>
      <c r="J5" s="19">
        <f t="shared" ref="J5:J45" si="1">((5-I5^2)/2)^3</f>
        <v>15.625</v>
      </c>
      <c r="K5" s="19">
        <f t="shared" ref="K5:K45" si="2">EXP(2-0.25*I5^2)</f>
        <v>7.3890560989306504</v>
      </c>
      <c r="N5" s="2">
        <v>-2</v>
      </c>
      <c r="O5" s="19">
        <f t="shared" ref="O5:O45" si="3">((5-N5^2)/2)^3</f>
        <v>0.125</v>
      </c>
      <c r="P5" s="19">
        <f t="shared" ref="P5:P45" si="4">EXP(2-0.25*N5^2)</f>
        <v>2.7182818284590451</v>
      </c>
      <c r="Q5"/>
      <c r="R5" s="37" t="s">
        <v>42</v>
      </c>
      <c r="S5" s="38">
        <v>4.9688104296138498</v>
      </c>
      <c r="T5" s="18"/>
    </row>
    <row r="6" spans="1:20" ht="15" x14ac:dyDescent="0.25">
      <c r="A6" s="2">
        <f t="shared" ref="A6:A45" si="5">A5+0.025</f>
        <v>-0.47499999999999998</v>
      </c>
      <c r="B6" s="2">
        <f t="shared" si="0"/>
        <v>0.37807114905965178</v>
      </c>
      <c r="D6"/>
      <c r="E6" s="20">
        <v>0</v>
      </c>
      <c r="F6" s="21">
        <v>0</v>
      </c>
      <c r="G6" s="18" t="s">
        <v>64</v>
      </c>
      <c r="I6" s="2">
        <f t="shared" ref="I6:I45" si="6">I5+0.05</f>
        <v>0.05</v>
      </c>
      <c r="J6" s="19">
        <f t="shared" si="1"/>
        <v>15.601574216796871</v>
      </c>
      <c r="K6" s="19">
        <f t="shared" si="2"/>
        <v>7.3844393817432223</v>
      </c>
      <c r="N6" s="2">
        <f t="shared" ref="N6:N45" si="7">N5+0.05</f>
        <v>-1.95</v>
      </c>
      <c r="O6" s="19">
        <f t="shared" si="3"/>
        <v>0.21465281054687513</v>
      </c>
      <c r="P6" s="19">
        <f t="shared" si="4"/>
        <v>2.8558656441330981</v>
      </c>
      <c r="Q6"/>
      <c r="R6" s="37" t="s">
        <v>43</v>
      </c>
      <c r="S6" s="38">
        <v>1.25984684576751</v>
      </c>
      <c r="T6" s="22"/>
    </row>
    <row r="7" spans="1:20" ht="15" x14ac:dyDescent="0.25">
      <c r="A7" s="2">
        <f t="shared" si="5"/>
        <v>-0.44999999999999996</v>
      </c>
      <c r="B7" s="2">
        <f t="shared" si="0"/>
        <v>0.34748851137041004</v>
      </c>
      <c r="D7"/>
      <c r="E7" s="20">
        <v>1</v>
      </c>
      <c r="F7" s="21">
        <f>F6-(F6^2-1/3*SIN(F6))/(2*F6-1/3*COS(F6))</f>
        <v>0</v>
      </c>
      <c r="G7" s="18"/>
      <c r="I7" s="2">
        <f t="shared" si="6"/>
        <v>0.1</v>
      </c>
      <c r="J7" s="19">
        <f t="shared" si="1"/>
        <v>15.531437375000001</v>
      </c>
      <c r="K7" s="19">
        <f t="shared" si="2"/>
        <v>7.3706065302533199</v>
      </c>
      <c r="N7" s="2">
        <f t="shared" si="7"/>
        <v>-1.9</v>
      </c>
      <c r="O7" s="19">
        <f t="shared" si="3"/>
        <v>0.33570237500000011</v>
      </c>
      <c r="P7" s="19">
        <f t="shared" si="4"/>
        <v>2.9966649890869306</v>
      </c>
      <c r="Q7"/>
      <c r="R7" s="23" t="s">
        <v>44</v>
      </c>
      <c r="S7" s="24">
        <f>2*S5^(1/3)+S6^2 - 5</f>
        <v>4.00084789591304E-5</v>
      </c>
      <c r="T7" s="22"/>
    </row>
    <row r="8" spans="1:20" ht="15" x14ac:dyDescent="0.25">
      <c r="A8" s="2">
        <f t="shared" si="5"/>
        <v>-0.42499999999999993</v>
      </c>
      <c r="B8" s="2">
        <f t="shared" si="0"/>
        <v>0.31806526058114148</v>
      </c>
      <c r="D8"/>
      <c r="E8" s="20">
        <v>2</v>
      </c>
      <c r="F8" s="21">
        <f>F7-(F7^2-1/3*SIN(F7))/(2*F7-1/3*COS(F7))</f>
        <v>0</v>
      </c>
      <c r="G8" s="18"/>
      <c r="I8" s="2">
        <f t="shared" si="6"/>
        <v>0.15000000000000002</v>
      </c>
      <c r="J8" s="19">
        <f t="shared" si="1"/>
        <v>15.415010294921874</v>
      </c>
      <c r="K8" s="19">
        <f t="shared" si="2"/>
        <v>7.3476093366764026</v>
      </c>
      <c r="N8" s="2">
        <f t="shared" si="7"/>
        <v>-1.8499999999999999</v>
      </c>
      <c r="O8" s="19">
        <f t="shared" si="3"/>
        <v>0.49070232617187554</v>
      </c>
      <c r="P8" s="19">
        <f t="shared" si="4"/>
        <v>3.1404779446213738</v>
      </c>
      <c r="Q8"/>
      <c r="R8" s="23" t="s">
        <v>45</v>
      </c>
      <c r="S8" s="25">
        <f>LN(S5)+0.25*S6^2 - 2</f>
        <v>-1.6020021001983409E-5</v>
      </c>
      <c r="T8" s="18"/>
    </row>
    <row r="9" spans="1:20" ht="15" x14ac:dyDescent="0.25">
      <c r="A9" s="2">
        <f t="shared" si="5"/>
        <v>-0.39999999999999991</v>
      </c>
      <c r="B9" s="2">
        <f t="shared" si="0"/>
        <v>0.28980611410288337</v>
      </c>
      <c r="D9"/>
      <c r="E9" s="20">
        <v>3</v>
      </c>
      <c r="F9" s="21">
        <f t="shared" ref="F9:F11" si="8">F8-(F8^2-1/3*SIN(F8))/(2*F8-1/3*COS(F8))</f>
        <v>0</v>
      </c>
      <c r="G9" s="18"/>
      <c r="I9" s="2">
        <f t="shared" si="6"/>
        <v>0.2</v>
      </c>
      <c r="J9" s="19">
        <f t="shared" si="1"/>
        <v>15.252992000000001</v>
      </c>
      <c r="K9" s="19">
        <f t="shared" si="2"/>
        <v>7.3155337623095669</v>
      </c>
      <c r="N9" s="2">
        <f t="shared" si="7"/>
        <v>-1.7999999999999998</v>
      </c>
      <c r="O9" s="19">
        <f t="shared" si="3"/>
        <v>0.68147200000000085</v>
      </c>
      <c r="P9" s="19">
        <f t="shared" si="4"/>
        <v>3.2870812073831188</v>
      </c>
      <c r="Q9"/>
      <c r="R9" s="26" t="s">
        <v>46</v>
      </c>
      <c r="S9" s="27">
        <f>S7^2+S8^2</f>
        <v>1.8573194615271694E-9</v>
      </c>
      <c r="T9" s="28" t="s">
        <v>47</v>
      </c>
    </row>
    <row r="10" spans="1:20" x14ac:dyDescent="0.2">
      <c r="A10" s="2">
        <f t="shared" si="5"/>
        <v>-0.37499999999999989</v>
      </c>
      <c r="B10" s="2">
        <f t="shared" si="0"/>
        <v>0.26271584302868239</v>
      </c>
      <c r="D10"/>
      <c r="E10" s="20">
        <v>4</v>
      </c>
      <c r="F10" s="21">
        <f t="shared" si="8"/>
        <v>0</v>
      </c>
      <c r="G10" s="18"/>
      <c r="I10" s="2">
        <f t="shared" si="6"/>
        <v>0.25</v>
      </c>
      <c r="J10" s="19">
        <f t="shared" si="1"/>
        <v>15.046356201171875</v>
      </c>
      <c r="K10" s="19">
        <f t="shared" si="2"/>
        <v>7.2744994022303073</v>
      </c>
      <c r="N10" s="2">
        <f t="shared" si="7"/>
        <v>-1.7499999999999998</v>
      </c>
      <c r="O10" s="19">
        <f t="shared" si="3"/>
        <v>0.90914916992187633</v>
      </c>
      <c r="P10" s="19">
        <f t="shared" si="4"/>
        <v>3.4362302055481035</v>
      </c>
      <c r="Q10"/>
    </row>
    <row r="11" spans="1:20" x14ac:dyDescent="0.2">
      <c r="A11" s="2">
        <f t="shared" si="5"/>
        <v>-0.34999999999999987</v>
      </c>
      <c r="B11" s="2">
        <f t="shared" si="0"/>
        <v>0.23679926915181698</v>
      </c>
      <c r="E11" s="20">
        <v>5</v>
      </c>
      <c r="F11" s="21">
        <f t="shared" si="8"/>
        <v>0</v>
      </c>
      <c r="G11" s="18"/>
      <c r="I11" s="2">
        <f t="shared" si="6"/>
        <v>0.3</v>
      </c>
      <c r="J11" s="19">
        <f t="shared" si="1"/>
        <v>14.796346375000001</v>
      </c>
      <c r="K11" s="19">
        <f t="shared" si="2"/>
        <v>7.2246587424204112</v>
      </c>
      <c r="N11" s="2">
        <f t="shared" si="7"/>
        <v>-1.6999999999999997</v>
      </c>
      <c r="O11" s="19">
        <f t="shared" si="3"/>
        <v>1.1742413750000014</v>
      </c>
      <c r="P11" s="19">
        <f t="shared" si="4"/>
        <v>3.5876593563941035</v>
      </c>
      <c r="Q11"/>
      <c r="R11"/>
      <c r="S11"/>
      <c r="T11"/>
    </row>
    <row r="12" spans="1:20" x14ac:dyDescent="0.2">
      <c r="A12" s="2">
        <f t="shared" si="5"/>
        <v>-0.32499999999999984</v>
      </c>
      <c r="B12" s="2">
        <f t="shared" si="0"/>
        <v>0.21206126195233349</v>
      </c>
      <c r="E12" s="20">
        <v>6</v>
      </c>
      <c r="F12" s="21">
        <f t="shared" ref="F12:F13" si="9">F11-(F11^2-1/3*SIN(F11))/(2*F11-1/3*COS(F11))</f>
        <v>0</v>
      </c>
      <c r="G12" s="18"/>
      <c r="I12" s="2">
        <f t="shared" si="6"/>
        <v>0.35</v>
      </c>
      <c r="J12" s="19">
        <f t="shared" si="1"/>
        <v>14.504469435546879</v>
      </c>
      <c r="K12" s="19">
        <f t="shared" si="2"/>
        <v>7.1661962157724188</v>
      </c>
      <c r="N12" s="2">
        <f t="shared" si="7"/>
        <v>-1.6499999999999997</v>
      </c>
      <c r="O12" s="19">
        <f t="shared" si="3"/>
        <v>1.4766758417968775</v>
      </c>
      <c r="P12" s="19">
        <f t="shared" si="4"/>
        <v>3.7410824698847676</v>
      </c>
      <c r="Q12"/>
      <c r="R12"/>
      <c r="S12"/>
      <c r="T12"/>
    </row>
    <row r="13" spans="1:20" x14ac:dyDescent="0.2">
      <c r="A13" s="2">
        <f t="shared" si="5"/>
        <v>-0.29999999999999982</v>
      </c>
      <c r="B13" s="2">
        <f t="shared" si="0"/>
        <v>0.18850673555377967</v>
      </c>
      <c r="D13"/>
      <c r="E13" s="20">
        <v>7</v>
      </c>
      <c r="F13" s="21">
        <f t="shared" si="9"/>
        <v>0</v>
      </c>
      <c r="G13" s="18"/>
      <c r="I13" s="2">
        <f t="shared" si="6"/>
        <v>0.39999999999999997</v>
      </c>
      <c r="J13" s="19">
        <f t="shared" si="1"/>
        <v>14.172488</v>
      </c>
      <c r="K13" s="19">
        <f t="shared" si="2"/>
        <v>7.0993270651566327</v>
      </c>
      <c r="N13" s="2">
        <f t="shared" si="7"/>
        <v>-1.5999999999999996</v>
      </c>
      <c r="O13" s="19">
        <f t="shared" si="3"/>
        <v>1.8158480000000028</v>
      </c>
      <c r="P13" s="19">
        <f t="shared" si="4"/>
        <v>3.8961933017952157</v>
      </c>
      <c r="Q13"/>
      <c r="R13"/>
      <c r="S13"/>
      <c r="T13"/>
    </row>
    <row r="14" spans="1:20" ht="15" x14ac:dyDescent="0.2">
      <c r="A14" s="2">
        <f t="shared" si="5"/>
        <v>-0.2749999999999998</v>
      </c>
      <c r="B14" s="2">
        <f t="shared" si="0"/>
        <v>0.16614064565203743</v>
      </c>
      <c r="D14"/>
      <c r="E14" s="36" t="s">
        <v>48</v>
      </c>
      <c r="F14" s="33">
        <f>F13-(F13^2-1/3*SIN(F13))/(2*F13-1/3*COS(F13))</f>
        <v>0</v>
      </c>
      <c r="G14" s="22" t="s">
        <v>49</v>
      </c>
      <c r="I14" s="2">
        <f t="shared" si="6"/>
        <v>0.44999999999999996</v>
      </c>
      <c r="J14" s="19">
        <f t="shared" si="1"/>
        <v>13.802411248046878</v>
      </c>
      <c r="K14" s="19">
        <f t="shared" si="2"/>
        <v>7.0242960233560154</v>
      </c>
      <c r="N14" s="2">
        <f t="shared" si="7"/>
        <v>-1.5499999999999996</v>
      </c>
      <c r="O14" s="19">
        <f t="shared" si="3"/>
        <v>2.1906685917968778</v>
      </c>
      <c r="P14" s="19">
        <f t="shared" si="4"/>
        <v>4.0526662587316604</v>
      </c>
      <c r="Q14"/>
      <c r="R14" s="1" t="s">
        <v>52</v>
      </c>
      <c r="S14" s="1"/>
      <c r="T14" s="1"/>
    </row>
    <row r="15" spans="1:20" ht="15" x14ac:dyDescent="0.25">
      <c r="A15" s="2">
        <f t="shared" si="5"/>
        <v>-0.24999999999999981</v>
      </c>
      <c r="B15" s="2">
        <f t="shared" si="0"/>
        <v>0.14496798641817416</v>
      </c>
      <c r="D15"/>
      <c r="E15" s="36" t="s">
        <v>50</v>
      </c>
      <c r="F15" s="33">
        <f>F14^2 - 1/3*SIN(F14)</f>
        <v>0</v>
      </c>
      <c r="G15" s="28" t="s">
        <v>51</v>
      </c>
      <c r="I15" s="2">
        <f t="shared" si="6"/>
        <v>0.49999999999999994</v>
      </c>
      <c r="J15" s="19">
        <f t="shared" si="1"/>
        <v>13.396484375</v>
      </c>
      <c r="K15" s="19">
        <f t="shared" si="2"/>
        <v>6.9413758211970356</v>
      </c>
      <c r="N15" s="2">
        <f t="shared" si="7"/>
        <v>-1.4999999999999996</v>
      </c>
      <c r="O15" s="19">
        <f t="shared" si="3"/>
        <v>2.5996093750000036</v>
      </c>
      <c r="P15" s="19">
        <f t="shared" si="4"/>
        <v>4.2101572561439626</v>
      </c>
      <c r="Q15"/>
      <c r="R15" s="37" t="s">
        <v>42</v>
      </c>
      <c r="S15" s="38">
        <v>4.9690984709410797</v>
      </c>
      <c r="T15" s="18"/>
    </row>
    <row r="16" spans="1:20" ht="15" x14ac:dyDescent="0.25">
      <c r="A16" s="2">
        <f t="shared" si="5"/>
        <v>-0.22499999999999981</v>
      </c>
      <c r="B16" s="2">
        <f t="shared" si="0"/>
        <v>0.12499378737724834</v>
      </c>
      <c r="D16"/>
      <c r="I16" s="2">
        <f t="shared" si="6"/>
        <v>0.54999999999999993</v>
      </c>
      <c r="J16" s="19">
        <f t="shared" si="1"/>
        <v>12.957176638671875</v>
      </c>
      <c r="K16" s="19">
        <f t="shared" si="2"/>
        <v>6.8508655366003213</v>
      </c>
      <c r="N16" s="2">
        <f t="shared" si="7"/>
        <v>-1.4499999999999995</v>
      </c>
      <c r="O16" s="19">
        <f t="shared" si="3"/>
        <v>3.0407474199218791</v>
      </c>
      <c r="P16" s="19">
        <f t="shared" si="4"/>
        <v>4.368304729111772</v>
      </c>
      <c r="Q16"/>
      <c r="R16" s="37" t="s">
        <v>43</v>
      </c>
      <c r="S16" s="38">
        <v>-1.2598328959185601</v>
      </c>
      <c r="T16" s="22"/>
    </row>
    <row r="17" spans="1:20" ht="15" x14ac:dyDescent="0.25">
      <c r="A17" s="2">
        <f t="shared" si="5"/>
        <v>-0.19999999999999982</v>
      </c>
      <c r="B17" s="2">
        <f t="shared" si="0"/>
        <v>0.10622311026502027</v>
      </c>
      <c r="D17"/>
      <c r="I17" s="2">
        <f t="shared" si="6"/>
        <v>0.6</v>
      </c>
      <c r="J17" s="19">
        <f t="shared" si="1"/>
        <v>12.487167999999999</v>
      </c>
      <c r="K17" s="19">
        <f t="shared" si="2"/>
        <v>6.7530887985312864</v>
      </c>
      <c r="N17" s="2">
        <f t="shared" si="7"/>
        <v>-1.3999999999999995</v>
      </c>
      <c r="O17" s="19">
        <f t="shared" si="3"/>
        <v>3.511808000000006</v>
      </c>
      <c r="P17" s="19">
        <f t="shared" si="4"/>
        <v>4.5267307943142541</v>
      </c>
      <c r="Q17"/>
      <c r="R17" s="23" t="s">
        <v>44</v>
      </c>
      <c r="S17" s="24">
        <f>2*S15^(1/3)+S16^2 - 5</f>
        <v>7.0805085581326921E-5</v>
      </c>
      <c r="T17" s="22"/>
    </row>
    <row r="18" spans="1:20" ht="15" x14ac:dyDescent="0.25">
      <c r="A18" s="2">
        <f t="shared" si="5"/>
        <v>-0.17499999999999982</v>
      </c>
      <c r="B18" s="2">
        <f t="shared" si="0"/>
        <v>8.8661045864531857E-2</v>
      </c>
      <c r="D18"/>
      <c r="E18" s="1" t="s">
        <v>52</v>
      </c>
      <c r="F18" s="1"/>
      <c r="G18" s="1"/>
      <c r="I18" s="2">
        <f t="shared" si="6"/>
        <v>0.65</v>
      </c>
      <c r="J18" s="19">
        <f t="shared" si="1"/>
        <v>11.989334357421873</v>
      </c>
      <c r="K18" s="19">
        <f t="shared" si="2"/>
        <v>6.6483918609351855</v>
      </c>
      <c r="N18" s="2">
        <f t="shared" si="7"/>
        <v>-1.3499999999999994</v>
      </c>
      <c r="O18" s="19">
        <f t="shared" si="3"/>
        <v>4.0102060761718805</v>
      </c>
      <c r="P18" s="19">
        <f t="shared" si="4"/>
        <v>4.6850425601838612</v>
      </c>
      <c r="Q18"/>
      <c r="R18" s="23" t="s">
        <v>45</v>
      </c>
      <c r="S18" s="25">
        <f>LN(S15)+0.25*S16^2 - 2</f>
        <v>3.3160887415117912E-5</v>
      </c>
      <c r="T18" s="18"/>
    </row>
    <row r="19" spans="1:20" ht="15" x14ac:dyDescent="0.25">
      <c r="A19" s="2">
        <f t="shared" si="5"/>
        <v>-0.14999999999999983</v>
      </c>
      <c r="B19" s="2">
        <f t="shared" si="0"/>
        <v>7.2312710824532958E-2</v>
      </c>
      <c r="D19"/>
      <c r="E19" s="16" t="s">
        <v>40</v>
      </c>
      <c r="F19" s="17" t="s">
        <v>41</v>
      </c>
      <c r="G19" s="29"/>
      <c r="I19" s="2">
        <f t="shared" si="6"/>
        <v>0.70000000000000007</v>
      </c>
      <c r="J19" s="19">
        <f t="shared" si="1"/>
        <v>11.466731374999998</v>
      </c>
      <c r="K19" s="19">
        <f t="shared" si="2"/>
        <v>6.5371415626826073</v>
      </c>
      <c r="N19" s="2">
        <f t="shared" si="7"/>
        <v>-1.2999999999999994</v>
      </c>
      <c r="O19" s="19">
        <f t="shared" si="3"/>
        <v>4.5330863750000061</v>
      </c>
      <c r="P19" s="19">
        <f t="shared" si="4"/>
        <v>4.8428335808110354</v>
      </c>
      <c r="Q19"/>
      <c r="R19" s="26" t="s">
        <v>46</v>
      </c>
      <c r="S19" s="27">
        <f>S17^2+S18^2</f>
        <v>6.1130045983371549E-9</v>
      </c>
      <c r="T19" s="28" t="s">
        <v>47</v>
      </c>
    </row>
    <row r="20" spans="1:20" x14ac:dyDescent="0.2">
      <c r="A20" s="2">
        <f t="shared" si="5"/>
        <v>-0.12499999999999983</v>
      </c>
      <c r="B20" s="2">
        <f t="shared" si="0"/>
        <v>5.7183244461742465E-2</v>
      </c>
      <c r="D20"/>
      <c r="E20" s="20">
        <v>0</v>
      </c>
      <c r="F20" s="21">
        <v>1</v>
      </c>
      <c r="G20" s="18" t="s">
        <v>64</v>
      </c>
      <c r="I20" s="2">
        <f t="shared" si="6"/>
        <v>0.75000000000000011</v>
      </c>
      <c r="J20" s="19">
        <f t="shared" si="1"/>
        <v>10.922576904296875</v>
      </c>
      <c r="K20" s="19">
        <f t="shared" si="2"/>
        <v>6.4197231903217373</v>
      </c>
      <c r="N20" s="33">
        <f t="shared" si="7"/>
        <v>-1.2499999999999993</v>
      </c>
      <c r="O20" s="34">
        <f t="shared" si="3"/>
        <v>5.077362060546883</v>
      </c>
      <c r="P20" s="34">
        <f t="shared" si="4"/>
        <v>4.9996854477242287</v>
      </c>
      <c r="Q20" t="s">
        <v>54</v>
      </c>
    </row>
    <row r="21" spans="1:20" x14ac:dyDescent="0.2">
      <c r="A21" s="2">
        <f t="shared" si="5"/>
        <v>-9.9999999999999839E-2</v>
      </c>
      <c r="B21" s="2">
        <f t="shared" si="0"/>
        <v>4.327780554894263E-2</v>
      </c>
      <c r="D21"/>
      <c r="E21" s="20">
        <v>1</v>
      </c>
      <c r="F21" s="21">
        <f>F20-(F20^2-1/3*SIN(F20))/(2*F20-1/3*COS(F20))</f>
        <v>0.60464312566021505</v>
      </c>
      <c r="G21" s="18"/>
      <c r="I21" s="2">
        <f t="shared" si="6"/>
        <v>0.80000000000000016</v>
      </c>
      <c r="J21" s="19">
        <f t="shared" si="1"/>
        <v>10.360231999999996</v>
      </c>
      <c r="K21" s="19">
        <f t="shared" si="2"/>
        <v>6.2965382610266563</v>
      </c>
      <c r="N21" s="2">
        <f t="shared" si="7"/>
        <v>-1.1999999999999993</v>
      </c>
      <c r="O21" s="19">
        <f t="shared" si="3"/>
        <v>5.6397520000000068</v>
      </c>
      <c r="P21" s="19">
        <f t="shared" si="4"/>
        <v>5.155169512234683</v>
      </c>
      <c r="Q21"/>
      <c r="R21"/>
      <c r="S21"/>
    </row>
    <row r="22" spans="1:20" x14ac:dyDescent="0.2">
      <c r="A22" s="2">
        <f t="shared" si="5"/>
        <v>-7.4999999999999845E-2</v>
      </c>
      <c r="B22" s="2">
        <f t="shared" si="0"/>
        <v>3.0601569090914039E-2</v>
      </c>
      <c r="D22"/>
      <c r="E22" s="20">
        <v>2</v>
      </c>
      <c r="F22" s="21">
        <f>F21-(F21^2-1/3*SIN(F21))/(2*F21-1/3*COS(F21))</f>
        <v>0.41630713108646822</v>
      </c>
      <c r="G22" s="18"/>
      <c r="I22" s="2">
        <f t="shared" si="6"/>
        <v>0.8500000000000002</v>
      </c>
      <c r="J22" s="19">
        <f t="shared" si="1"/>
        <v>9.7831805292968745</v>
      </c>
      <c r="K22" s="19">
        <f t="shared" si="2"/>
        <v>6.1680022435423849</v>
      </c>
      <c r="N22" s="2">
        <f t="shared" si="7"/>
        <v>-1.1499999999999992</v>
      </c>
      <c r="O22" s="19">
        <f t="shared" si="3"/>
        <v>6.2168166230468858</v>
      </c>
      <c r="P22" s="19">
        <f t="shared" si="4"/>
        <v>5.3088487296245859</v>
      </c>
      <c r="Q22"/>
      <c r="R22"/>
      <c r="S22"/>
    </row>
    <row r="23" spans="1:20" x14ac:dyDescent="0.2">
      <c r="A23" s="2">
        <f t="shared" si="5"/>
        <v>-4.9999999999999843E-2</v>
      </c>
      <c r="B23" s="2">
        <f t="shared" si="0"/>
        <v>1.9159723090226042E-2</v>
      </c>
      <c r="E23" s="20">
        <v>3</v>
      </c>
      <c r="F23" s="21">
        <f t="shared" ref="F23:F27" si="10">F22-(F22^2-1/3*SIN(F22))/(2*F22-1/3*COS(F22))</f>
        <v>0.34332509541694217</v>
      </c>
      <c r="G23" s="18"/>
      <c r="I23" s="2">
        <f t="shared" si="6"/>
        <v>0.90000000000000024</v>
      </c>
      <c r="J23" s="19">
        <f t="shared" si="1"/>
        <v>9.1950073749999977</v>
      </c>
      <c r="K23" s="19">
        <f t="shared" si="2"/>
        <v>6.0345422351557909</v>
      </c>
      <c r="N23" s="2">
        <f t="shared" si="7"/>
        <v>-1.0999999999999992</v>
      </c>
      <c r="O23" s="19">
        <f t="shared" si="3"/>
        <v>6.8049923750000092</v>
      </c>
      <c r="P23" s="19">
        <f t="shared" si="4"/>
        <v>5.460279615087317</v>
      </c>
      <c r="Q23"/>
      <c r="R23"/>
      <c r="S23"/>
    </row>
    <row r="24" spans="1:20" x14ac:dyDescent="0.2">
      <c r="A24" s="2">
        <f t="shared" si="5"/>
        <v>-2.4999999999999842E-2</v>
      </c>
      <c r="B24" s="2">
        <f t="shared" si="0"/>
        <v>8.9574653049040494E-3</v>
      </c>
      <c r="E24" s="20">
        <v>4</v>
      </c>
      <c r="F24" s="21">
        <f t="shared" si="10"/>
        <v>0.32812683061399861</v>
      </c>
      <c r="G24" s="18"/>
      <c r="I24" s="2">
        <f t="shared" si="6"/>
        <v>0.95000000000000029</v>
      </c>
      <c r="J24" s="19">
        <f t="shared" si="1"/>
        <v>8.5993752324218704</v>
      </c>
      <c r="K24" s="19">
        <f t="shared" si="2"/>
        <v>5.89659461276743</v>
      </c>
      <c r="N24" s="2">
        <f t="shared" si="7"/>
        <v>-1.0499999999999992</v>
      </c>
      <c r="O24" s="19">
        <f t="shared" si="3"/>
        <v>7.4006247636718845</v>
      </c>
      <c r="P24" s="19">
        <f t="shared" si="4"/>
        <v>5.609014300016776</v>
      </c>
      <c r="Q24"/>
      <c r="R24"/>
      <c r="S24"/>
    </row>
    <row r="25" spans="1:20" x14ac:dyDescent="0.2">
      <c r="A25" s="33">
        <f t="shared" si="5"/>
        <v>1.5959455978986625E-16</v>
      </c>
      <c r="B25" s="33">
        <f t="shared" si="0"/>
        <v>-5.3198186596622055E-17</v>
      </c>
      <c r="C25" s="2" t="s">
        <v>53</v>
      </c>
      <c r="E25" s="20">
        <v>5</v>
      </c>
      <c r="F25" s="21">
        <f t="shared" si="10"/>
        <v>0.32741136441584134</v>
      </c>
      <c r="G25" s="18"/>
      <c r="I25" s="2">
        <f t="shared" si="6"/>
        <v>1.0000000000000002</v>
      </c>
      <c r="J25" s="19">
        <f t="shared" si="1"/>
        <v>7.9999999999999973</v>
      </c>
      <c r="K25" s="19">
        <f t="shared" si="2"/>
        <v>5.7546026760057307</v>
      </c>
      <c r="N25" s="2">
        <f t="shared" si="7"/>
        <v>-0.99999999999999911</v>
      </c>
      <c r="O25" s="19">
        <f t="shared" si="3"/>
        <v>8.0000000000000107</v>
      </c>
      <c r="P25" s="19">
        <f t="shared" si="4"/>
        <v>5.7546026760057334</v>
      </c>
    </row>
    <row r="26" spans="1:20" x14ac:dyDescent="0.2">
      <c r="A26" s="2">
        <f t="shared" si="5"/>
        <v>2.5000000000000161E-2</v>
      </c>
      <c r="B26" s="2">
        <f t="shared" si="0"/>
        <v>-7.707465304904155E-3</v>
      </c>
      <c r="E26" s="20">
        <v>6</v>
      </c>
      <c r="F26" s="21">
        <f t="shared" si="10"/>
        <v>0.32740977428489165</v>
      </c>
      <c r="G26" s="18"/>
      <c r="I26" s="2">
        <f t="shared" si="6"/>
        <v>1.0500000000000003</v>
      </c>
      <c r="J26" s="19">
        <f t="shared" si="1"/>
        <v>7.4006247636718729</v>
      </c>
      <c r="K26" s="19">
        <f t="shared" si="2"/>
        <v>5.6090143000167725</v>
      </c>
      <c r="N26" s="2">
        <f t="shared" si="7"/>
        <v>-0.94999999999999907</v>
      </c>
      <c r="O26" s="19">
        <f t="shared" si="3"/>
        <v>8.5993752324218882</v>
      </c>
      <c r="P26" s="19">
        <f t="shared" si="4"/>
        <v>5.8965946127674336</v>
      </c>
    </row>
    <row r="27" spans="1:20" x14ac:dyDescent="0.2">
      <c r="A27" s="2">
        <f t="shared" si="5"/>
        <v>5.0000000000000162E-2</v>
      </c>
      <c r="B27" s="2">
        <f t="shared" si="0"/>
        <v>-1.4159723090226145E-2</v>
      </c>
      <c r="E27" s="20">
        <v>7</v>
      </c>
      <c r="F27" s="21">
        <f t="shared" si="10"/>
        <v>0.3274097742770376</v>
      </c>
      <c r="G27" s="18"/>
      <c r="I27" s="2">
        <f t="shared" si="6"/>
        <v>1.1000000000000003</v>
      </c>
      <c r="J27" s="19">
        <f t="shared" si="1"/>
        <v>6.804992374999995</v>
      </c>
      <c r="K27" s="19">
        <f t="shared" si="2"/>
        <v>5.4602796150873134</v>
      </c>
      <c r="N27" s="2">
        <f t="shared" si="7"/>
        <v>-0.89999999999999902</v>
      </c>
      <c r="O27" s="19">
        <f t="shared" si="3"/>
        <v>9.1950073750000083</v>
      </c>
      <c r="P27" s="19">
        <f t="shared" si="4"/>
        <v>6.0345422351557936</v>
      </c>
    </row>
    <row r="28" spans="1:20" x14ac:dyDescent="0.2">
      <c r="A28" s="2">
        <f t="shared" si="5"/>
        <v>7.5000000000000164E-2</v>
      </c>
      <c r="B28" s="2">
        <f t="shared" si="0"/>
        <v>-1.9351569090914143E-2</v>
      </c>
      <c r="E28" s="36" t="s">
        <v>48</v>
      </c>
      <c r="F28" s="33">
        <f>F27-(F27^2-1/3*SIN(F27))/(2*F27-1/3*COS(F27))</f>
        <v>0.3274097742770376</v>
      </c>
      <c r="G28" s="22" t="s">
        <v>49</v>
      </c>
      <c r="I28" s="2">
        <f t="shared" si="6"/>
        <v>1.1500000000000004</v>
      </c>
      <c r="J28" s="19">
        <f t="shared" si="1"/>
        <v>6.2168166230468715</v>
      </c>
      <c r="K28" s="19">
        <f t="shared" si="2"/>
        <v>5.3088487296245823</v>
      </c>
      <c r="N28" s="2">
        <f t="shared" si="7"/>
        <v>-0.84999999999999898</v>
      </c>
      <c r="O28" s="19">
        <f t="shared" si="3"/>
        <v>9.7831805292968852</v>
      </c>
      <c r="P28" s="19">
        <f t="shared" si="4"/>
        <v>6.1680022435423876</v>
      </c>
    </row>
    <row r="29" spans="1:20" x14ac:dyDescent="0.2">
      <c r="A29" s="2">
        <f t="shared" si="5"/>
        <v>0.10000000000000017</v>
      </c>
      <c r="B29" s="2">
        <f t="shared" si="0"/>
        <v>-2.3277805548942737E-2</v>
      </c>
      <c r="E29" s="36" t="s">
        <v>50</v>
      </c>
      <c r="F29" s="33">
        <f>F28^2 - 1/3*SIN(F28)</f>
        <v>0</v>
      </c>
      <c r="G29" s="28" t="s">
        <v>51</v>
      </c>
      <c r="I29" s="2">
        <f t="shared" si="6"/>
        <v>1.2000000000000004</v>
      </c>
      <c r="J29" s="19">
        <f t="shared" si="1"/>
        <v>5.6397519999999943</v>
      </c>
      <c r="K29" s="19">
        <f t="shared" si="2"/>
        <v>5.1551695122346795</v>
      </c>
      <c r="N29" s="2">
        <f t="shared" si="7"/>
        <v>-0.79999999999999893</v>
      </c>
      <c r="O29" s="19">
        <f t="shared" si="3"/>
        <v>10.360232000000009</v>
      </c>
      <c r="P29" s="19">
        <f t="shared" si="4"/>
        <v>6.2965382610266589</v>
      </c>
    </row>
    <row r="30" spans="1:20" x14ac:dyDescent="0.2">
      <c r="A30" s="2">
        <f t="shared" si="5"/>
        <v>0.12500000000000017</v>
      </c>
      <c r="B30" s="2">
        <f t="shared" si="0"/>
        <v>-2.5933244461742576E-2</v>
      </c>
      <c r="I30" s="33">
        <f t="shared" si="6"/>
        <v>1.2500000000000004</v>
      </c>
      <c r="J30" s="34">
        <f t="shared" si="1"/>
        <v>5.0773620605468714</v>
      </c>
      <c r="K30" s="34">
        <f t="shared" si="2"/>
        <v>4.9996854477242252</v>
      </c>
      <c r="L30" s="2" t="s">
        <v>54</v>
      </c>
      <c r="N30" s="2">
        <f t="shared" si="7"/>
        <v>-0.74999999999999889</v>
      </c>
      <c r="O30" s="19">
        <f t="shared" si="3"/>
        <v>10.922576904296887</v>
      </c>
      <c r="P30" s="19">
        <f t="shared" si="4"/>
        <v>6.41972319032174</v>
      </c>
      <c r="R30" s="33" t="s">
        <v>70</v>
      </c>
      <c r="S30" s="33"/>
      <c r="T30" s="33"/>
    </row>
    <row r="31" spans="1:20" x14ac:dyDescent="0.2">
      <c r="A31" s="2">
        <f t="shared" si="5"/>
        <v>0.15000000000000016</v>
      </c>
      <c r="B31" s="2">
        <f t="shared" si="0"/>
        <v>-2.7312710824533078E-2</v>
      </c>
      <c r="E31" s="33" t="s">
        <v>66</v>
      </c>
      <c r="F31" s="33"/>
      <c r="G31" s="33"/>
      <c r="I31" s="2">
        <f t="shared" si="6"/>
        <v>1.3000000000000005</v>
      </c>
      <c r="J31" s="19">
        <f t="shared" si="1"/>
        <v>4.5330863749999954</v>
      </c>
      <c r="K31" s="19">
        <f t="shared" si="2"/>
        <v>4.8428335808110319</v>
      </c>
      <c r="N31" s="2">
        <f t="shared" si="7"/>
        <v>-0.69999999999999885</v>
      </c>
      <c r="O31" s="19">
        <f t="shared" si="3"/>
        <v>11.466731375000013</v>
      </c>
      <c r="P31" s="19">
        <f t="shared" si="4"/>
        <v>6.5371415626826099</v>
      </c>
      <c r="R31" s="33" t="s">
        <v>71</v>
      </c>
      <c r="S31" s="33"/>
      <c r="T31" s="33"/>
    </row>
    <row r="32" spans="1:20" x14ac:dyDescent="0.2">
      <c r="A32" s="2">
        <f t="shared" si="5"/>
        <v>0.17500000000000016</v>
      </c>
      <c r="B32" s="2">
        <f t="shared" si="0"/>
        <v>-2.7411045864531983E-2</v>
      </c>
      <c r="E32" s="33" t="s">
        <v>71</v>
      </c>
      <c r="F32" s="33"/>
      <c r="G32" s="33"/>
      <c r="I32" s="2">
        <f t="shared" si="6"/>
        <v>1.3500000000000005</v>
      </c>
      <c r="J32" s="19">
        <f t="shared" si="1"/>
        <v>4.010206076171869</v>
      </c>
      <c r="K32" s="19">
        <f t="shared" si="2"/>
        <v>4.6850425601838568</v>
      </c>
      <c r="N32" s="2">
        <f t="shared" si="7"/>
        <v>-0.6499999999999988</v>
      </c>
      <c r="O32" s="19">
        <f t="shared" si="3"/>
        <v>11.989334357421887</v>
      </c>
      <c r="P32" s="19">
        <f t="shared" si="4"/>
        <v>6.6483918609351882</v>
      </c>
      <c r="R32" s="33" t="s">
        <v>65</v>
      </c>
      <c r="S32" s="33"/>
      <c r="T32" s="33"/>
    </row>
    <row r="33" spans="1:16" x14ac:dyDescent="0.2">
      <c r="A33" s="2">
        <f t="shared" si="5"/>
        <v>0.20000000000000015</v>
      </c>
      <c r="B33" s="2">
        <f t="shared" si="0"/>
        <v>-2.6223110265020388E-2</v>
      </c>
      <c r="E33" s="33" t="s">
        <v>65</v>
      </c>
      <c r="F33" s="33"/>
      <c r="G33" s="33"/>
      <c r="I33" s="2">
        <f t="shared" si="6"/>
        <v>1.4000000000000006</v>
      </c>
      <c r="J33" s="19">
        <f t="shared" si="1"/>
        <v>3.511807999999994</v>
      </c>
      <c r="K33" s="19">
        <f t="shared" si="2"/>
        <v>4.5267307943142505</v>
      </c>
      <c r="N33" s="2">
        <f t="shared" si="7"/>
        <v>-0.59999999999999876</v>
      </c>
      <c r="O33" s="19">
        <f t="shared" si="3"/>
        <v>12.487168000000011</v>
      </c>
      <c r="P33" s="19">
        <f t="shared" si="4"/>
        <v>6.7530887985312891</v>
      </c>
    </row>
    <row r="34" spans="1:16" x14ac:dyDescent="0.2">
      <c r="A34" s="2">
        <f t="shared" si="5"/>
        <v>0.22500000000000014</v>
      </c>
      <c r="B34" s="2">
        <f t="shared" si="0"/>
        <v>-2.3743787377248464E-2</v>
      </c>
      <c r="I34" s="2">
        <f t="shared" si="6"/>
        <v>1.4500000000000006</v>
      </c>
      <c r="J34" s="19">
        <f t="shared" si="1"/>
        <v>3.0407474199218694</v>
      </c>
      <c r="K34" s="19">
        <f t="shared" si="2"/>
        <v>4.3683047291117694</v>
      </c>
      <c r="N34" s="2">
        <f t="shared" si="7"/>
        <v>-0.54999999999999871</v>
      </c>
      <c r="O34" s="19">
        <f t="shared" si="3"/>
        <v>12.957176638671887</v>
      </c>
      <c r="P34" s="19">
        <f t="shared" si="4"/>
        <v>6.8508655366003248</v>
      </c>
    </row>
    <row r="35" spans="1:16" x14ac:dyDescent="0.2">
      <c r="A35" s="2">
        <f t="shared" si="5"/>
        <v>0.25000000000000017</v>
      </c>
      <c r="B35" s="2">
        <f t="shared" si="0"/>
        <v>-1.996798641817428E-2</v>
      </c>
      <c r="I35" s="2">
        <f t="shared" si="6"/>
        <v>1.5000000000000007</v>
      </c>
      <c r="J35" s="19">
        <f t="shared" si="1"/>
        <v>2.5996093749999951</v>
      </c>
      <c r="K35" s="19">
        <f t="shared" si="2"/>
        <v>4.2101572561439582</v>
      </c>
      <c r="N35" s="2">
        <f t="shared" si="7"/>
        <v>-0.49999999999999872</v>
      </c>
      <c r="O35" s="19">
        <f t="shared" si="3"/>
        <v>13.396484375000007</v>
      </c>
      <c r="P35" s="19">
        <f t="shared" si="4"/>
        <v>6.9413758211970364</v>
      </c>
    </row>
    <row r="36" spans="1:16" x14ac:dyDescent="0.2">
      <c r="A36" s="2">
        <f t="shared" si="5"/>
        <v>0.27500000000000019</v>
      </c>
      <c r="B36" s="2">
        <f t="shared" si="0"/>
        <v>-1.4890645652037571E-2</v>
      </c>
      <c r="I36" s="2">
        <f t="shared" si="6"/>
        <v>1.5500000000000007</v>
      </c>
      <c r="J36" s="19">
        <f t="shared" si="1"/>
        <v>2.1906685917968698</v>
      </c>
      <c r="K36" s="19">
        <f t="shared" si="2"/>
        <v>4.0526662587316578</v>
      </c>
      <c r="N36" s="2">
        <f t="shared" si="7"/>
        <v>-0.44999999999999873</v>
      </c>
      <c r="O36" s="19">
        <f t="shared" si="3"/>
        <v>13.802411248046885</v>
      </c>
      <c r="P36" s="19">
        <f t="shared" si="4"/>
        <v>7.0242960233560172</v>
      </c>
    </row>
    <row r="37" spans="1:16" x14ac:dyDescent="0.2">
      <c r="A37" s="2">
        <f t="shared" si="5"/>
        <v>0.30000000000000021</v>
      </c>
      <c r="B37" s="2">
        <f t="shared" si="0"/>
        <v>-8.5067355537798012E-3</v>
      </c>
      <c r="I37" s="2">
        <f t="shared" si="6"/>
        <v>1.6000000000000008</v>
      </c>
      <c r="J37" s="19">
        <f t="shared" si="1"/>
        <v>1.815847999999995</v>
      </c>
      <c r="K37" s="19">
        <f t="shared" si="2"/>
        <v>3.8961933017952122</v>
      </c>
      <c r="N37" s="2">
        <f t="shared" si="7"/>
        <v>-0.39999999999999875</v>
      </c>
      <c r="O37" s="19">
        <f t="shared" si="3"/>
        <v>14.172488000000007</v>
      </c>
      <c r="P37" s="19">
        <f t="shared" si="4"/>
        <v>7.0993270651566336</v>
      </c>
    </row>
    <row r="38" spans="1:16" x14ac:dyDescent="0.2">
      <c r="A38" s="33">
        <f t="shared" si="5"/>
        <v>0.32500000000000023</v>
      </c>
      <c r="B38" s="33">
        <f t="shared" si="0"/>
        <v>-8.1126195233356679E-4</v>
      </c>
      <c r="C38" s="2" t="s">
        <v>55</v>
      </c>
      <c r="I38" s="2">
        <f t="shared" si="6"/>
        <v>1.6500000000000008</v>
      </c>
      <c r="J38" s="19">
        <f t="shared" si="1"/>
        <v>1.4766758417968695</v>
      </c>
      <c r="K38" s="19">
        <f t="shared" si="2"/>
        <v>3.7410824698847631</v>
      </c>
      <c r="N38" s="2">
        <f t="shared" si="7"/>
        <v>-0.34999999999999876</v>
      </c>
      <c r="O38" s="19">
        <f t="shared" si="3"/>
        <v>14.504469435546886</v>
      </c>
      <c r="P38" s="19">
        <f t="shared" si="4"/>
        <v>7.1661962157724206</v>
      </c>
    </row>
    <row r="39" spans="1:16" x14ac:dyDescent="0.2">
      <c r="A39" s="2">
        <f t="shared" si="5"/>
        <v>0.35000000000000026</v>
      </c>
      <c r="B39" s="2">
        <f t="shared" si="0"/>
        <v>8.2007308481829994E-3</v>
      </c>
      <c r="I39" s="2">
        <f t="shared" si="6"/>
        <v>1.7000000000000008</v>
      </c>
      <c r="J39" s="19">
        <f t="shared" si="1"/>
        <v>1.1742413749999954</v>
      </c>
      <c r="K39" s="19">
        <f t="shared" si="2"/>
        <v>3.5876593563941004</v>
      </c>
      <c r="N39" s="2">
        <f t="shared" si="7"/>
        <v>-0.29999999999999877</v>
      </c>
      <c r="O39" s="19">
        <f t="shared" si="3"/>
        <v>14.796346375000009</v>
      </c>
      <c r="P39" s="19">
        <f t="shared" si="4"/>
        <v>7.2246587424204129</v>
      </c>
    </row>
    <row r="40" spans="1:16" x14ac:dyDescent="0.2">
      <c r="A40" s="2">
        <f t="shared" si="5"/>
        <v>0.37500000000000028</v>
      </c>
      <c r="B40" s="2">
        <f t="shared" si="0"/>
        <v>1.8534156971317634E-2</v>
      </c>
      <c r="I40" s="2">
        <f t="shared" si="6"/>
        <v>1.7500000000000009</v>
      </c>
      <c r="J40" s="19">
        <f t="shared" si="1"/>
        <v>0.90914916992187067</v>
      </c>
      <c r="K40" s="19">
        <f t="shared" si="2"/>
        <v>3.4362302055480995</v>
      </c>
      <c r="N40" s="2">
        <f t="shared" si="7"/>
        <v>-0.24999999999999878</v>
      </c>
      <c r="O40" s="19">
        <f t="shared" si="3"/>
        <v>15.046356201171882</v>
      </c>
      <c r="P40" s="19">
        <f t="shared" si="4"/>
        <v>7.2744994022303091</v>
      </c>
    </row>
    <row r="41" spans="1:16" x14ac:dyDescent="0.2">
      <c r="A41" s="2">
        <f t="shared" si="5"/>
        <v>0.4000000000000003</v>
      </c>
      <c r="B41" s="2">
        <f t="shared" si="0"/>
        <v>3.019388589711669E-2</v>
      </c>
      <c r="I41" s="2">
        <f t="shared" si="6"/>
        <v>1.8000000000000009</v>
      </c>
      <c r="J41" s="19">
        <f t="shared" si="1"/>
        <v>0.68147199999999619</v>
      </c>
      <c r="K41" s="19">
        <f t="shared" si="2"/>
        <v>3.2870812073831153</v>
      </c>
      <c r="N41" s="2">
        <f t="shared" si="7"/>
        <v>-0.19999999999999879</v>
      </c>
      <c r="O41" s="19">
        <f t="shared" si="3"/>
        <v>15.252992000000008</v>
      </c>
      <c r="P41" s="19">
        <f t="shared" si="4"/>
        <v>7.3155337623095678</v>
      </c>
    </row>
    <row r="42" spans="1:16" x14ac:dyDescent="0.2">
      <c r="A42" s="2">
        <f t="shared" si="5"/>
        <v>0.42500000000000032</v>
      </c>
      <c r="B42" s="2">
        <f t="shared" si="0"/>
        <v>4.3184739418858614E-2</v>
      </c>
      <c r="I42" s="2">
        <f t="shared" si="6"/>
        <v>1.850000000000001</v>
      </c>
      <c r="J42" s="19">
        <f t="shared" si="1"/>
        <v>0.49070232617187182</v>
      </c>
      <c r="K42" s="19">
        <f t="shared" si="2"/>
        <v>3.1404779446213711</v>
      </c>
      <c r="N42" s="2">
        <f t="shared" si="7"/>
        <v>-0.1499999999999988</v>
      </c>
      <c r="O42" s="19">
        <f t="shared" si="3"/>
        <v>15.415010294921874</v>
      </c>
      <c r="P42" s="19">
        <f t="shared" si="4"/>
        <v>7.3476093366764026</v>
      </c>
    </row>
    <row r="43" spans="1:16" x14ac:dyDescent="0.2">
      <c r="A43" s="2">
        <f t="shared" si="5"/>
        <v>0.45000000000000034</v>
      </c>
      <c r="B43" s="2">
        <f t="shared" si="0"/>
        <v>5.7511488629590157E-2</v>
      </c>
      <c r="I43" s="2">
        <f t="shared" si="6"/>
        <v>1.900000000000001</v>
      </c>
      <c r="J43" s="19">
        <f t="shared" si="1"/>
        <v>0.33570237499999722</v>
      </c>
      <c r="K43" s="19">
        <f t="shared" si="2"/>
        <v>2.996664989086927</v>
      </c>
      <c r="N43" s="2">
        <f t="shared" si="7"/>
        <v>-9.9999999999998798E-2</v>
      </c>
      <c r="O43" s="19">
        <f t="shared" si="3"/>
        <v>15.531437375000001</v>
      </c>
      <c r="P43" s="19">
        <f t="shared" si="4"/>
        <v>7.3706065302533199</v>
      </c>
    </row>
    <row r="44" spans="1:16" x14ac:dyDescent="0.2">
      <c r="A44" s="2">
        <f t="shared" si="5"/>
        <v>0.47500000000000037</v>
      </c>
      <c r="B44" s="2">
        <f t="shared" si="0"/>
        <v>7.3178850940348428E-2</v>
      </c>
      <c r="I44" s="2">
        <f t="shared" si="6"/>
        <v>1.9500000000000011</v>
      </c>
      <c r="J44" s="19">
        <f t="shared" si="1"/>
        <v>0.21465281054687274</v>
      </c>
      <c r="K44" s="19">
        <f t="shared" si="2"/>
        <v>2.8558656441330958</v>
      </c>
      <c r="N44" s="2">
        <f t="shared" si="7"/>
        <v>-4.9999999999998795E-2</v>
      </c>
      <c r="O44" s="19">
        <f t="shared" si="3"/>
        <v>15.601574216796879</v>
      </c>
      <c r="P44" s="19">
        <f t="shared" si="4"/>
        <v>7.3844393817432241</v>
      </c>
    </row>
    <row r="45" spans="1:16" x14ac:dyDescent="0.2">
      <c r="A45" s="2">
        <f t="shared" si="5"/>
        <v>0.50000000000000033</v>
      </c>
      <c r="B45" s="2">
        <f t="shared" si="0"/>
        <v>9.0191487131932591E-2</v>
      </c>
      <c r="I45" s="2">
        <f t="shared" si="6"/>
        <v>2.0000000000000009</v>
      </c>
      <c r="J45" s="19">
        <f t="shared" si="1"/>
        <v>0.12499999999999867</v>
      </c>
      <c r="K45" s="19">
        <f t="shared" si="2"/>
        <v>2.7182818284590429</v>
      </c>
      <c r="N45" s="2">
        <f t="shared" si="7"/>
        <v>1.2073675392798577E-15</v>
      </c>
      <c r="O45" s="19">
        <f t="shared" si="3"/>
        <v>15.625</v>
      </c>
      <c r="P45" s="19">
        <f t="shared" si="4"/>
        <v>7.3890560989306504</v>
      </c>
    </row>
  </sheetData>
  <mergeCells count="4">
    <mergeCell ref="E4:G4"/>
    <mergeCell ref="R4:T4"/>
    <mergeCell ref="E18:G18"/>
    <mergeCell ref="R14:T14"/>
  </mergeCells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222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Multiple_Choice</vt:lpstr>
      <vt:lpstr>Problem30</vt:lpstr>
      <vt:lpstr>Problem31</vt:lpstr>
      <vt:lpstr>Problem32</vt:lpstr>
      <vt:lpstr>Problem33</vt:lpstr>
      <vt:lpstr>Problem33!solver_adj</vt:lpstr>
      <vt:lpstr>Problem33!solver_lhs1</vt:lpstr>
      <vt:lpstr>Problem33!solver_lhs2</vt:lpstr>
      <vt:lpstr>Problem33!solver_lhs3</vt:lpstr>
      <vt:lpstr>Problem33!solver_opt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Doug</dc:creator>
  <dc:description/>
  <cp:lastModifiedBy>Douglas Tree</cp:lastModifiedBy>
  <cp:revision>19</cp:revision>
  <dcterms:created xsi:type="dcterms:W3CDTF">2019-04-19T11:37:28Z</dcterms:created>
  <dcterms:modified xsi:type="dcterms:W3CDTF">2020-04-14T03:21:10Z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