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Desktop\ChEn263\Lectures\Lec17-Least_Square_Fitting\"/>
    </mc:Choice>
  </mc:AlternateContent>
  <bookViews>
    <workbookView xWindow="0" yWindow="465" windowWidth="24525" windowHeight="10230" activeTab="2"/>
  </bookViews>
  <sheets>
    <sheet name="Ex_1-Plot_Trendlines" sheetId="8" r:id="rId1"/>
    <sheet name="Practice_1" sheetId="13" r:id="rId2"/>
    <sheet name="Ex_2-Min_SSE" sheetId="1" r:id="rId3"/>
    <sheet name="Practice_2" sheetId="14" r:id="rId4"/>
  </sheets>
  <definedNames>
    <definedName name="A">'Ex_2-Min_SSE'!#REF!</definedName>
    <definedName name="B">'Ex_2-Min_SSE'!#REF!</definedName>
    <definedName name="C_">'Ex_2-Min_SSE'!#REF!</definedName>
    <definedName name="solver_adj" localSheetId="2" hidden="1">'Ex_2-Min_SSE'!$M$3:$O$3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100</definedName>
    <definedName name="solver_lin" localSheetId="2" hidden="1">2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2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'Ex_2-Min_SSE'!$L$3</definedName>
    <definedName name="solver_pre" localSheetId="2" hidden="1">0.000001</definedName>
    <definedName name="solver_rbv" localSheetId="2" hidden="1">1</definedName>
    <definedName name="solver_rlx" localSheetId="2" hidden="1">1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100</definedName>
    <definedName name="solver_tol" localSheetId="2" hidden="1">0.05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4" i="1"/>
  <c r="I4" i="1" s="1"/>
  <c r="J4" i="1" s="1"/>
  <c r="P3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4" i="13"/>
  <c r="L3" i="1" l="1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</calcChain>
</file>

<file path=xl/comments1.xml><?xml version="1.0" encoding="utf-8"?>
<comments xmlns="http://schemas.openxmlformats.org/spreadsheetml/2006/main">
  <authors>
    <author>Douglas Tree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Douglas Tree:</t>
        </r>
        <r>
          <rPr>
            <sz val="9"/>
            <color indexed="81"/>
            <rFont val="Tahoma"/>
            <family val="2"/>
          </rPr>
          <t xml:space="preserve">
Good guesses:
A = 10
B = 1000
C = 100</t>
        </r>
      </text>
    </comment>
  </commentList>
</comments>
</file>

<file path=xl/sharedStrings.xml><?xml version="1.0" encoding="utf-8"?>
<sst xmlns="http://schemas.openxmlformats.org/spreadsheetml/2006/main" count="25" uniqueCount="21">
  <si>
    <t>(K)</t>
  </si>
  <si>
    <t>(Pa)</t>
  </si>
  <si>
    <t>t</t>
  </si>
  <si>
    <t>(min)</t>
  </si>
  <si>
    <t>C</t>
  </si>
  <si>
    <t>A</t>
  </si>
  <si>
    <t>B</t>
  </si>
  <si>
    <t>x</t>
  </si>
  <si>
    <t>k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</si>
  <si>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mol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 xml:space="preserve"> min</t>
    </r>
    <r>
      <rPr>
        <vertAlign val="superscript"/>
        <sz val="10"/>
        <rFont val="Arial"/>
        <family val="2"/>
      </rPr>
      <t>-1</t>
    </r>
  </si>
  <si>
    <r>
      <t>mol/m</t>
    </r>
    <r>
      <rPr>
        <vertAlign val="superscript"/>
        <sz val="10"/>
        <rFont val="Arial"/>
        <family val="2"/>
      </rPr>
      <t>3</t>
    </r>
  </si>
  <si>
    <t>y</t>
  </si>
  <si>
    <r>
      <t>C</t>
    </r>
    <r>
      <rPr>
        <b/>
        <vertAlign val="subscript"/>
        <sz val="10"/>
        <rFont val="Arial"/>
        <family val="2"/>
      </rPr>
      <t>0</t>
    </r>
  </si>
  <si>
    <r>
      <t>(mol/m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</si>
  <si>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T</t>
  </si>
  <si>
    <t>SSE</t>
  </si>
  <si>
    <t>eps</t>
  </si>
  <si>
    <t>eps^2</t>
  </si>
  <si>
    <t>Psat (predicted)</t>
  </si>
  <si>
    <r>
      <t>R</t>
    </r>
    <r>
      <rPr>
        <vertAlign val="superscript"/>
        <sz val="10"/>
        <rFont val="Arial"/>
        <family val="2"/>
      </rPr>
      <t>2</t>
    </r>
  </si>
  <si>
    <t>Psat (data)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</si>
</sst>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5" fillId="3" borderId="3" xfId="0" applyFont="1" applyFill="1" applyBorder="1"/>
    <xf numFmtId="0" fontId="1" fillId="0" borderId="2" xfId="0" applyFont="1" applyBorder="1" applyAlignment="1">
      <alignment horizontal="center" vertical="center"/>
    </xf>
    <xf numFmtId="0" fontId="1" fillId="3" borderId="3" xfId="0" applyFont="1" applyFill="1" applyBorder="1"/>
    <xf numFmtId="11" fontId="0" fillId="2" borderId="3" xfId="0" applyNumberForma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5" fillId="0" borderId="1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0" borderId="0" xfId="0" applyFont="1" applyBorder="1" applyAlignment="1"/>
    <xf numFmtId="0" fontId="5" fillId="0" borderId="1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14107502187226592"/>
                  <c:y val="0.418733960338291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'Ex_1-Plot_Trendlines'!$G$3:$G$23</c:f>
              <c:numCache>
                <c:formatCode>General</c:formatCode>
                <c:ptCount val="21"/>
                <c:pt idx="0">
                  <c:v>0.01</c:v>
                </c:pt>
                <c:pt idx="1">
                  <c:v>6.0000000000000005E-2</c:v>
                </c:pt>
                <c:pt idx="2">
                  <c:v>0.11000000000000001</c:v>
                </c:pt>
                <c:pt idx="3">
                  <c:v>0.16000000000000003</c:v>
                </c:pt>
                <c:pt idx="4">
                  <c:v>0.21000000000000002</c:v>
                </c:pt>
                <c:pt idx="5">
                  <c:v>0.26</c:v>
                </c:pt>
                <c:pt idx="6">
                  <c:v>0.31</c:v>
                </c:pt>
                <c:pt idx="7">
                  <c:v>0.36</c:v>
                </c:pt>
                <c:pt idx="8">
                  <c:v>0.41</c:v>
                </c:pt>
                <c:pt idx="9">
                  <c:v>0.45999999999999996</c:v>
                </c:pt>
                <c:pt idx="10">
                  <c:v>0.51</c:v>
                </c:pt>
                <c:pt idx="11">
                  <c:v>0.56000000000000005</c:v>
                </c:pt>
                <c:pt idx="12">
                  <c:v>0.6100000000000001</c:v>
                </c:pt>
                <c:pt idx="13">
                  <c:v>0.66000000000000014</c:v>
                </c:pt>
                <c:pt idx="14">
                  <c:v>0.71000000000000019</c:v>
                </c:pt>
                <c:pt idx="15">
                  <c:v>0.76000000000000023</c:v>
                </c:pt>
                <c:pt idx="16">
                  <c:v>0.81000000000000028</c:v>
                </c:pt>
                <c:pt idx="17">
                  <c:v>0.86000000000000032</c:v>
                </c:pt>
                <c:pt idx="18">
                  <c:v>0.91000000000000036</c:v>
                </c:pt>
                <c:pt idx="19">
                  <c:v>0.96000000000000041</c:v>
                </c:pt>
                <c:pt idx="20">
                  <c:v>1.0100000000000005</c:v>
                </c:pt>
              </c:numCache>
            </c:numRef>
          </c:xVal>
          <c:yVal>
            <c:numRef>
              <c:f>'Ex_1-Plot_Trendlines'!$H$3:$H$23</c:f>
              <c:numCache>
                <c:formatCode>General</c:formatCode>
                <c:ptCount val="21"/>
                <c:pt idx="0">
                  <c:v>6.019311488149405E-2</c:v>
                </c:pt>
                <c:pt idx="1">
                  <c:v>7.8630456397393175E-2</c:v>
                </c:pt>
                <c:pt idx="2">
                  <c:v>0.23901952105866692</c:v>
                </c:pt>
                <c:pt idx="3">
                  <c:v>0.29284516633361057</c:v>
                </c:pt>
                <c:pt idx="4">
                  <c:v>0.42056923385303346</c:v>
                </c:pt>
                <c:pt idx="5">
                  <c:v>0.49197048464323351</c:v>
                </c:pt>
                <c:pt idx="6">
                  <c:v>0.60741728890234081</c:v>
                </c:pt>
                <c:pt idx="7">
                  <c:v>0.69558070200766875</c:v>
                </c:pt>
                <c:pt idx="8">
                  <c:v>0.74593961446822787</c:v>
                </c:pt>
                <c:pt idx="9">
                  <c:v>0.81858819916434955</c:v>
                </c:pt>
                <c:pt idx="10">
                  <c:v>0.8894561552132616</c:v>
                </c:pt>
                <c:pt idx="11">
                  <c:v>0.93592993779421119</c:v>
                </c:pt>
                <c:pt idx="12">
                  <c:v>0.8971687445188834</c:v>
                </c:pt>
                <c:pt idx="13">
                  <c:v>1.0049094235968261</c:v>
                </c:pt>
                <c:pt idx="14">
                  <c:v>1.0126024536838598</c:v>
                </c:pt>
                <c:pt idx="15">
                  <c:v>0.99362740576805142</c:v>
                </c:pt>
                <c:pt idx="16">
                  <c:v>0.95413337135165865</c:v>
                </c:pt>
                <c:pt idx="17">
                  <c:v>1.0339558993559228</c:v>
                </c:pt>
                <c:pt idx="18">
                  <c:v>0.92401456858585174</c:v>
                </c:pt>
                <c:pt idx="19">
                  <c:v>0.97831852710341471</c:v>
                </c:pt>
                <c:pt idx="20">
                  <c:v>0.88489051981429934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B9-496C-B607-81C0D803A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665391"/>
        <c:axId val="1837666639"/>
      </c:scatterChart>
      <c:valAx>
        <c:axId val="183766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666639"/>
        <c:crosses val="autoZero"/>
        <c:crossBetween val="midCat"/>
      </c:valAx>
      <c:valAx>
        <c:axId val="1837666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665391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Acetone Vapor Pressure</a:t>
            </a:r>
          </a:p>
        </c:rich>
      </c:tx>
      <c:layout>
        <c:manualLayout>
          <c:xMode val="edge"/>
          <c:yMode val="edge"/>
          <c:x val="0.24394444444444499"/>
          <c:y val="1.388888888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79915181681744"/>
          <c:y val="0.13461832895888001"/>
          <c:w val="0.71141212794498432"/>
          <c:h val="0.68781124670240557"/>
        </c:manualLayout>
      </c:layout>
      <c:scatterChart>
        <c:scatterStyle val="lineMarker"/>
        <c:varyColors val="0"/>
        <c:ser>
          <c:idx val="0"/>
          <c:order val="0"/>
          <c:tx>
            <c:v>Measured</c:v>
          </c:tx>
          <c:spPr>
            <a:ln w="28575">
              <a:noFill/>
            </a:ln>
          </c:spPr>
          <c:xVal>
            <c:numRef>
              <c:f>'Ex_2-Min_SSE'!$F$4:$F$50</c:f>
              <c:numCache>
                <c:formatCode>General</c:formatCode>
                <c:ptCount val="47"/>
                <c:pt idx="0">
                  <c:v>203.65</c:v>
                </c:pt>
                <c:pt idx="1">
                  <c:v>212.45</c:v>
                </c:pt>
                <c:pt idx="2">
                  <c:v>234.05</c:v>
                </c:pt>
                <c:pt idx="3">
                  <c:v>243.25</c:v>
                </c:pt>
                <c:pt idx="4">
                  <c:v>253.34</c:v>
                </c:pt>
                <c:pt idx="5">
                  <c:v>259.18</c:v>
                </c:pt>
                <c:pt idx="6">
                  <c:v>262.12</c:v>
                </c:pt>
                <c:pt idx="7">
                  <c:v>282.23</c:v>
                </c:pt>
                <c:pt idx="8">
                  <c:v>265.04000000000002</c:v>
                </c:pt>
                <c:pt idx="9">
                  <c:v>267.05</c:v>
                </c:pt>
                <c:pt idx="10">
                  <c:v>271.76</c:v>
                </c:pt>
                <c:pt idx="11">
                  <c:v>272.95</c:v>
                </c:pt>
                <c:pt idx="12">
                  <c:v>275.12</c:v>
                </c:pt>
                <c:pt idx="13">
                  <c:v>275.97000000000003</c:v>
                </c:pt>
                <c:pt idx="14">
                  <c:v>278.64</c:v>
                </c:pt>
                <c:pt idx="15">
                  <c:v>282.02999999999997</c:v>
                </c:pt>
                <c:pt idx="16">
                  <c:v>285.62</c:v>
                </c:pt>
                <c:pt idx="17">
                  <c:v>288.94</c:v>
                </c:pt>
                <c:pt idx="18">
                  <c:v>293.87</c:v>
                </c:pt>
                <c:pt idx="19">
                  <c:v>294.63</c:v>
                </c:pt>
                <c:pt idx="20">
                  <c:v>299.86</c:v>
                </c:pt>
                <c:pt idx="21">
                  <c:v>302.43</c:v>
                </c:pt>
                <c:pt idx="22">
                  <c:v>308.22000000000003</c:v>
                </c:pt>
                <c:pt idx="23">
                  <c:v>311.75</c:v>
                </c:pt>
                <c:pt idx="24">
                  <c:v>314.68</c:v>
                </c:pt>
                <c:pt idx="25">
                  <c:v>318.66000000000003</c:v>
                </c:pt>
                <c:pt idx="26">
                  <c:v>320.47000000000003</c:v>
                </c:pt>
                <c:pt idx="27">
                  <c:v>328.22</c:v>
                </c:pt>
                <c:pt idx="28">
                  <c:v>329.03</c:v>
                </c:pt>
                <c:pt idx="29">
                  <c:v>338.01</c:v>
                </c:pt>
                <c:pt idx="30">
                  <c:v>338.95</c:v>
                </c:pt>
                <c:pt idx="31">
                  <c:v>347.09</c:v>
                </c:pt>
                <c:pt idx="32">
                  <c:v>355.19</c:v>
                </c:pt>
                <c:pt idx="33">
                  <c:v>365.73</c:v>
                </c:pt>
                <c:pt idx="34">
                  <c:v>377.03</c:v>
                </c:pt>
                <c:pt idx="35">
                  <c:v>390.32</c:v>
                </c:pt>
                <c:pt idx="36">
                  <c:v>397.45</c:v>
                </c:pt>
                <c:pt idx="37">
                  <c:v>446.37</c:v>
                </c:pt>
                <c:pt idx="38">
                  <c:v>457.62</c:v>
                </c:pt>
                <c:pt idx="39">
                  <c:v>470.61</c:v>
                </c:pt>
                <c:pt idx="40">
                  <c:v>481.33</c:v>
                </c:pt>
                <c:pt idx="41">
                  <c:v>492.33</c:v>
                </c:pt>
                <c:pt idx="42">
                  <c:v>496.74</c:v>
                </c:pt>
                <c:pt idx="43">
                  <c:v>499.79</c:v>
                </c:pt>
                <c:pt idx="44">
                  <c:v>505.69</c:v>
                </c:pt>
                <c:pt idx="45">
                  <c:v>507.61</c:v>
                </c:pt>
                <c:pt idx="46">
                  <c:v>508.1</c:v>
                </c:pt>
              </c:numCache>
            </c:numRef>
          </c:xVal>
          <c:yVal>
            <c:numRef>
              <c:f>'Ex_2-Min_SSE'!$G$4:$G$50</c:f>
              <c:numCache>
                <c:formatCode>General</c:formatCode>
                <c:ptCount val="47"/>
                <c:pt idx="0">
                  <c:v>58.927999999999997</c:v>
                </c:pt>
                <c:pt idx="1">
                  <c:v>119.72</c:v>
                </c:pt>
                <c:pt idx="2">
                  <c:v>797.13</c:v>
                </c:pt>
                <c:pt idx="3">
                  <c:v>1581.2</c:v>
                </c:pt>
                <c:pt idx="4">
                  <c:v>3479.7</c:v>
                </c:pt>
                <c:pt idx="5">
                  <c:v>4267</c:v>
                </c:pt>
                <c:pt idx="6">
                  <c:v>5182.2</c:v>
                </c:pt>
                <c:pt idx="7">
                  <c:v>14840</c:v>
                </c:pt>
                <c:pt idx="8">
                  <c:v>6005</c:v>
                </c:pt>
                <c:pt idx="9">
                  <c:v>6852.7</c:v>
                </c:pt>
                <c:pt idx="10">
                  <c:v>8691</c:v>
                </c:pt>
                <c:pt idx="11">
                  <c:v>9289.9</c:v>
                </c:pt>
                <c:pt idx="12">
                  <c:v>10376</c:v>
                </c:pt>
                <c:pt idx="13">
                  <c:v>10983</c:v>
                </c:pt>
                <c:pt idx="14">
                  <c:v>12417</c:v>
                </c:pt>
                <c:pt idx="15">
                  <c:v>14775</c:v>
                </c:pt>
                <c:pt idx="16">
                  <c:v>17480</c:v>
                </c:pt>
                <c:pt idx="17">
                  <c:v>20364</c:v>
                </c:pt>
                <c:pt idx="18">
                  <c:v>25544</c:v>
                </c:pt>
                <c:pt idx="19">
                  <c:v>26079</c:v>
                </c:pt>
                <c:pt idx="20">
                  <c:v>32636</c:v>
                </c:pt>
                <c:pt idx="21">
                  <c:v>36912</c:v>
                </c:pt>
                <c:pt idx="22">
                  <c:v>45461</c:v>
                </c:pt>
                <c:pt idx="23">
                  <c:v>53675</c:v>
                </c:pt>
                <c:pt idx="24">
                  <c:v>58168</c:v>
                </c:pt>
                <c:pt idx="25">
                  <c:v>67424</c:v>
                </c:pt>
                <c:pt idx="26">
                  <c:v>74449</c:v>
                </c:pt>
                <c:pt idx="27">
                  <c:v>94365</c:v>
                </c:pt>
                <c:pt idx="28">
                  <c:v>100670</c:v>
                </c:pt>
                <c:pt idx="29">
                  <c:v>135600</c:v>
                </c:pt>
                <c:pt idx="30">
                  <c:v>136630</c:v>
                </c:pt>
                <c:pt idx="31">
                  <c:v>180020</c:v>
                </c:pt>
                <c:pt idx="32">
                  <c:v>228520</c:v>
                </c:pt>
                <c:pt idx="33">
                  <c:v>306300</c:v>
                </c:pt>
                <c:pt idx="34">
                  <c:v>410700</c:v>
                </c:pt>
                <c:pt idx="35">
                  <c:v>565500</c:v>
                </c:pt>
                <c:pt idx="36">
                  <c:v>665470</c:v>
                </c:pt>
                <c:pt idx="37">
                  <c:v>1768200</c:v>
                </c:pt>
                <c:pt idx="38">
                  <c:v>2148400</c:v>
                </c:pt>
                <c:pt idx="39">
                  <c:v>2662800</c:v>
                </c:pt>
                <c:pt idx="40">
                  <c:v>3159900</c:v>
                </c:pt>
                <c:pt idx="41">
                  <c:v>3722900</c:v>
                </c:pt>
                <c:pt idx="42">
                  <c:v>3975900</c:v>
                </c:pt>
                <c:pt idx="43">
                  <c:v>4166700</c:v>
                </c:pt>
                <c:pt idx="44">
                  <c:v>4534100</c:v>
                </c:pt>
                <c:pt idx="45">
                  <c:v>4663000</c:v>
                </c:pt>
                <c:pt idx="46">
                  <c:v>4700000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DC-4880-8A60-6DFFA85B4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1892448"/>
        <c:axId val="-1463623552"/>
      </c:scatterChart>
      <c:scatterChart>
        <c:scatterStyle val="smoothMarker"/>
        <c:varyColors val="0"/>
        <c:ser>
          <c:idx val="1"/>
          <c:order val="1"/>
          <c:tx>
            <c:v>Predicted</c:v>
          </c:tx>
          <c:marker>
            <c:symbol val="none"/>
          </c:marker>
          <c:xVal>
            <c:numRef>
              <c:f>'Ex_2-Min_SSE'!$F$4:$F$50</c:f>
              <c:numCache>
                <c:formatCode>General</c:formatCode>
                <c:ptCount val="47"/>
                <c:pt idx="0">
                  <c:v>203.65</c:v>
                </c:pt>
                <c:pt idx="1">
                  <c:v>212.45</c:v>
                </c:pt>
                <c:pt idx="2">
                  <c:v>234.05</c:v>
                </c:pt>
                <c:pt idx="3">
                  <c:v>243.25</c:v>
                </c:pt>
                <c:pt idx="4">
                  <c:v>253.34</c:v>
                </c:pt>
                <c:pt idx="5">
                  <c:v>259.18</c:v>
                </c:pt>
                <c:pt idx="6">
                  <c:v>262.12</c:v>
                </c:pt>
                <c:pt idx="7">
                  <c:v>282.23</c:v>
                </c:pt>
                <c:pt idx="8">
                  <c:v>265.04000000000002</c:v>
                </c:pt>
                <c:pt idx="9">
                  <c:v>267.05</c:v>
                </c:pt>
                <c:pt idx="10">
                  <c:v>271.76</c:v>
                </c:pt>
                <c:pt idx="11">
                  <c:v>272.95</c:v>
                </c:pt>
                <c:pt idx="12">
                  <c:v>275.12</c:v>
                </c:pt>
                <c:pt idx="13">
                  <c:v>275.97000000000003</c:v>
                </c:pt>
                <c:pt idx="14">
                  <c:v>278.64</c:v>
                </c:pt>
                <c:pt idx="15">
                  <c:v>282.02999999999997</c:v>
                </c:pt>
                <c:pt idx="16">
                  <c:v>285.62</c:v>
                </c:pt>
                <c:pt idx="17">
                  <c:v>288.94</c:v>
                </c:pt>
                <c:pt idx="18">
                  <c:v>293.87</c:v>
                </c:pt>
                <c:pt idx="19">
                  <c:v>294.63</c:v>
                </c:pt>
                <c:pt idx="20">
                  <c:v>299.86</c:v>
                </c:pt>
                <c:pt idx="21">
                  <c:v>302.43</c:v>
                </c:pt>
                <c:pt idx="22">
                  <c:v>308.22000000000003</c:v>
                </c:pt>
                <c:pt idx="23">
                  <c:v>311.75</c:v>
                </c:pt>
                <c:pt idx="24">
                  <c:v>314.68</c:v>
                </c:pt>
                <c:pt idx="25">
                  <c:v>318.66000000000003</c:v>
                </c:pt>
                <c:pt idx="26">
                  <c:v>320.47000000000003</c:v>
                </c:pt>
                <c:pt idx="27">
                  <c:v>328.22</c:v>
                </c:pt>
                <c:pt idx="28">
                  <c:v>329.03</c:v>
                </c:pt>
                <c:pt idx="29">
                  <c:v>338.01</c:v>
                </c:pt>
                <c:pt idx="30">
                  <c:v>338.95</c:v>
                </c:pt>
                <c:pt idx="31">
                  <c:v>347.09</c:v>
                </c:pt>
                <c:pt idx="32">
                  <c:v>355.19</c:v>
                </c:pt>
                <c:pt idx="33">
                  <c:v>365.73</c:v>
                </c:pt>
                <c:pt idx="34">
                  <c:v>377.03</c:v>
                </c:pt>
                <c:pt idx="35">
                  <c:v>390.32</c:v>
                </c:pt>
                <c:pt idx="36">
                  <c:v>397.45</c:v>
                </c:pt>
                <c:pt idx="37">
                  <c:v>446.37</c:v>
                </c:pt>
                <c:pt idx="38">
                  <c:v>457.62</c:v>
                </c:pt>
                <c:pt idx="39">
                  <c:v>470.61</c:v>
                </c:pt>
                <c:pt idx="40">
                  <c:v>481.33</c:v>
                </c:pt>
                <c:pt idx="41">
                  <c:v>492.33</c:v>
                </c:pt>
                <c:pt idx="42">
                  <c:v>496.74</c:v>
                </c:pt>
                <c:pt idx="43">
                  <c:v>499.79</c:v>
                </c:pt>
                <c:pt idx="44">
                  <c:v>505.69</c:v>
                </c:pt>
                <c:pt idx="45">
                  <c:v>507.61</c:v>
                </c:pt>
                <c:pt idx="46">
                  <c:v>508.1</c:v>
                </c:pt>
              </c:numCache>
            </c:numRef>
          </c:xVal>
          <c:yVal>
            <c:numRef>
              <c:f>'Ex_2-Min_SSE'!$H$4:$H$50</c:f>
              <c:numCache>
                <c:formatCode>General</c:formatCode>
                <c:ptCount val="47"/>
                <c:pt idx="0">
                  <c:v>5090198.603659654</c:v>
                </c:pt>
                <c:pt idx="1">
                  <c:v>6302138.1340094265</c:v>
                </c:pt>
                <c:pt idx="2">
                  <c:v>10149301.691455431</c:v>
                </c:pt>
                <c:pt idx="3">
                  <c:v>12208759.037553191</c:v>
                </c:pt>
                <c:pt idx="4">
                  <c:v>14786477.253691254</c:v>
                </c:pt>
                <c:pt idx="5">
                  <c:v>16439197.646415474</c:v>
                </c:pt>
                <c:pt idx="6">
                  <c:v>17317471.44847047</c:v>
                </c:pt>
                <c:pt idx="7">
                  <c:v>24197704.417772956</c:v>
                </c:pt>
                <c:pt idx="8">
                  <c:v>18221082.884245705</c:v>
                </c:pt>
                <c:pt idx="9">
                  <c:v>18861469.890815865</c:v>
                </c:pt>
                <c:pt idx="10">
                  <c:v>20421730.132682651</c:v>
                </c:pt>
                <c:pt idx="11">
                  <c:v>20829335.999135021</c:v>
                </c:pt>
                <c:pt idx="12">
                  <c:v>21586706.84464268</c:v>
                </c:pt>
                <c:pt idx="13">
                  <c:v>21888364.632222954</c:v>
                </c:pt>
                <c:pt idx="14">
                  <c:v>22854353.548564311</c:v>
                </c:pt>
                <c:pt idx="15">
                  <c:v>24121511.786715407</c:v>
                </c:pt>
                <c:pt idx="16">
                  <c:v>25513703.699942391</c:v>
                </c:pt>
                <c:pt idx="17">
                  <c:v>26847839.528311938</c:v>
                </c:pt>
                <c:pt idx="18">
                  <c:v>28912871.296971802</c:v>
                </c:pt>
                <c:pt idx="19">
                  <c:v>29240230.520375837</c:v>
                </c:pt>
                <c:pt idx="20">
                  <c:v>31559106.111746434</c:v>
                </c:pt>
                <c:pt idx="21">
                  <c:v>32741290.492453668</c:v>
                </c:pt>
                <c:pt idx="22">
                  <c:v>35509168.491885036</c:v>
                </c:pt>
                <c:pt idx="23">
                  <c:v>37268493.153642438</c:v>
                </c:pt>
                <c:pt idx="24">
                  <c:v>38770551.38059894</c:v>
                </c:pt>
                <c:pt idx="25">
                  <c:v>40872098.240572475</c:v>
                </c:pt>
                <c:pt idx="26">
                  <c:v>41851308.396879569</c:v>
                </c:pt>
                <c:pt idx="27">
                  <c:v>46211680.614141248</c:v>
                </c:pt>
                <c:pt idx="28">
                  <c:v>46683205.021555647</c:v>
                </c:pt>
                <c:pt idx="29">
                  <c:v>52113123.193389103</c:v>
                </c:pt>
                <c:pt idx="30">
                  <c:v>52703104.711830318</c:v>
                </c:pt>
                <c:pt idx="31">
                  <c:v>57984761.363863043</c:v>
                </c:pt>
                <c:pt idx="32">
                  <c:v>63549945.533476211</c:v>
                </c:pt>
                <c:pt idx="33">
                  <c:v>71257927.441289738</c:v>
                </c:pt>
                <c:pt idx="34">
                  <c:v>80111669.860041097</c:v>
                </c:pt>
                <c:pt idx="35">
                  <c:v>91309419.479055285</c:v>
                </c:pt>
                <c:pt idx="36">
                  <c:v>97666969.746548459</c:v>
                </c:pt>
                <c:pt idx="37">
                  <c:v>147821789.55848405</c:v>
                </c:pt>
                <c:pt idx="38">
                  <c:v>160940014.61917564</c:v>
                </c:pt>
                <c:pt idx="39">
                  <c:v>176802958.83574733</c:v>
                </c:pt>
                <c:pt idx="40">
                  <c:v>190461258.76357803</c:v>
                </c:pt>
                <c:pt idx="41">
                  <c:v>204999071.99252602</c:v>
                </c:pt>
                <c:pt idx="42">
                  <c:v>210973694.00145105</c:v>
                </c:pt>
                <c:pt idx="43">
                  <c:v>215154183.8737272</c:v>
                </c:pt>
                <c:pt idx="44">
                  <c:v>223352288.99333176</c:v>
                </c:pt>
                <c:pt idx="45">
                  <c:v>226051539.24478856</c:v>
                </c:pt>
                <c:pt idx="46">
                  <c:v>226742864.73486325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DC-4880-8A60-6DFFA85B4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1892448"/>
        <c:axId val="-1463623552"/>
      </c:scatterChart>
      <c:valAx>
        <c:axId val="-1321892448"/>
        <c:scaling>
          <c:orientation val="minMax"/>
          <c:min val="18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1463623552"/>
        <c:crosses val="autoZero"/>
        <c:crossBetween val="midCat"/>
      </c:valAx>
      <c:valAx>
        <c:axId val="-1463623552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Psat (Pa)</a:t>
                </a:r>
              </a:p>
            </c:rich>
          </c:tx>
          <c:layout>
            <c:manualLayout>
              <c:xMode val="edge"/>
              <c:yMode val="edge"/>
              <c:x val="1.100523745316275E-2"/>
              <c:y val="0.345107095654462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321892448"/>
        <c:crosses val="autoZero"/>
        <c:crossBetween val="midCat"/>
      </c:valAx>
      <c:spPr>
        <a:ln>
          <a:solidFill>
            <a:schemeClr val="lt1">
              <a:shade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777124877382591"/>
          <c:y val="0.64022428223272854"/>
          <c:w val="0.26654663447706922"/>
          <c:h val="0.1639088046988449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238023</xdr:colOff>
      <xdr:row>0</xdr:row>
      <xdr:rowOff>90811</xdr:rowOff>
    </xdr:from>
    <xdr:to>
      <xdr:col>5</xdr:col>
      <xdr:colOff>172748</xdr:colOff>
      <xdr:row>23</xdr:row>
      <xdr:rowOff>27312</xdr:rowOff>
    </xdr:to>
    <xdr:sp macro="" textlink="">
      <xdr:nvSpPr>
        <xdr:cNvPr id="3" name="TextBox 2"/>
        <xdr:cNvSpPr txBox="1"/>
      </xdr:nvSpPr>
      <xdr:spPr>
        <a:xfrm>
          <a:off x="238023" y="90811"/>
          <a:ext cx="3430639" cy="3732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Example 1:</a:t>
          </a:r>
          <a:r>
            <a:rPr lang="en-US" sz="1200" b="0"/>
            <a:t> Fit</a:t>
          </a:r>
          <a:r>
            <a:rPr lang="en-US" sz="1200" b="0" baseline="0"/>
            <a:t> the data with a 2nd order polynomial using a trendline in a scatter plot</a:t>
          </a:r>
          <a:endParaRPr lang="en-US" sz="1200" b="0"/>
        </a:p>
        <a:p>
          <a:endParaRPr lang="en-US" sz="1200" b="0"/>
        </a:p>
        <a:p>
          <a:r>
            <a:rPr lang="en-US" sz="1200" b="0"/>
            <a:t>Reproduce the plot using the following steps:</a:t>
          </a:r>
        </a:p>
        <a:p>
          <a:r>
            <a:rPr lang="en-US" sz="1200" b="0"/>
            <a:t>(1) Plot the data using a scatter plot.</a:t>
          </a:r>
        </a:p>
        <a:p>
          <a:r>
            <a:rPr lang="en-US" sz="1200" b="0" baseline="0"/>
            <a:t>(2) Selecte the data series</a:t>
          </a:r>
        </a:p>
        <a:p>
          <a:r>
            <a:rPr lang="en-US" sz="1200" b="0" baseline="0"/>
            <a:t>(3) Right click --&gt; "Add Trendline"</a:t>
          </a:r>
        </a:p>
        <a:p>
          <a:r>
            <a:rPr lang="en-US" sz="1200" b="0" baseline="0"/>
            <a:t>(4) Format the trendline --&gt; use a 2nd order polynomial.</a:t>
          </a:r>
        </a:p>
        <a:p>
          <a:r>
            <a:rPr lang="en-US" sz="1200" b="0" baseline="0"/>
            <a:t>(5) Format the trendline --&gt; Display equation and display R</a:t>
          </a:r>
          <a:r>
            <a:rPr lang="en-US" sz="1200" b="0" baseline="30000"/>
            <a:t>2</a:t>
          </a:r>
        </a:p>
      </xdr:txBody>
    </xdr:sp>
    <xdr:clientData/>
  </xdr:twoCellAnchor>
  <xdr:twoCellAnchor>
    <xdr:from>
      <xdr:col>8</xdr:col>
      <xdr:colOff>190500</xdr:colOff>
      <xdr:row>2</xdr:row>
      <xdr:rowOff>57150</xdr:rowOff>
    </xdr:from>
    <xdr:to>
      <xdr:col>16</xdr:col>
      <xdr:colOff>38100</xdr:colOff>
      <xdr:row>19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238023</xdr:colOff>
      <xdr:row>0</xdr:row>
      <xdr:rowOff>90811</xdr:rowOff>
    </xdr:from>
    <xdr:to>
      <xdr:col>5</xdr:col>
      <xdr:colOff>172748</xdr:colOff>
      <xdr:row>23</xdr:row>
      <xdr:rowOff>27312</xdr:rowOff>
    </xdr:to>
    <xdr:sp macro="" textlink="">
      <xdr:nvSpPr>
        <xdr:cNvPr id="2" name="TextBox 1"/>
        <xdr:cNvSpPr txBox="1"/>
      </xdr:nvSpPr>
      <xdr:spPr>
        <a:xfrm>
          <a:off x="238023" y="90811"/>
          <a:ext cx="3020825" cy="3679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Practice 1: </a:t>
          </a:r>
        </a:p>
        <a:p>
          <a:endParaRPr lang="en-US" sz="1200" b="0"/>
        </a:p>
        <a:p>
          <a:r>
            <a:rPr lang="en-US" sz="1200" b="0"/>
            <a:t>- Fit</a:t>
          </a:r>
          <a:r>
            <a:rPr lang="en-US" sz="1200" b="0" baseline="0"/>
            <a:t> the following data using a 3rd order polynomial using a trendline on a scatter plot.</a:t>
          </a:r>
        </a:p>
        <a:p>
          <a:r>
            <a:rPr lang="en-US" sz="1200" b="0" baseline="0"/>
            <a:t>- Show the equation and </a:t>
          </a:r>
          <a:r>
            <a:rPr lang="en-US" sz="1200" b="0"/>
            <a:t>R</a:t>
          </a:r>
          <a:r>
            <a:rPr lang="en-US" sz="1200" b="0" baseline="30000"/>
            <a:t>2</a:t>
          </a:r>
          <a:r>
            <a:rPr lang="en-US" sz="1200" b="0" baseline="0"/>
            <a:t> on the plot</a:t>
          </a:r>
          <a:endParaRPr lang="en-US" sz="12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317247</xdr:colOff>
      <xdr:row>3</xdr:row>
      <xdr:rowOff>135866</xdr:rowOff>
    </xdr:from>
    <xdr:to>
      <xdr:col>18</xdr:col>
      <xdr:colOff>188703</xdr:colOff>
      <xdr:row>26</xdr:row>
      <xdr:rowOff>17971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88900</xdr:colOff>
      <xdr:row>0</xdr:row>
      <xdr:rowOff>76200</xdr:rowOff>
    </xdr:from>
    <xdr:to>
      <xdr:col>4</xdr:col>
      <xdr:colOff>709882</xdr:colOff>
      <xdr:row>29</xdr:row>
      <xdr:rowOff>44929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88900" y="76200"/>
              <a:ext cx="3514425" cy="469528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b="1"/>
                <a:t>Example 4: Antoine Equation</a:t>
              </a:r>
            </a:p>
            <a:p>
              <a:endParaRPr lang="en-US" sz="1100" b="0"/>
            </a:p>
            <a:p>
              <a:r>
                <a:rPr lang="en-US" sz="1100" b="0"/>
                <a:t>The</a:t>
              </a:r>
              <a:r>
                <a:rPr lang="en-US" sz="1100" b="0" baseline="0"/>
                <a:t> Antoine equation relates vapor pressure to temperature,</a:t>
              </a:r>
            </a:p>
            <a:p>
              <a:endParaRPr lang="en-US" sz="1100" b="0" baseline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b="0" i="1" baseline="0">
                            <a:latin typeface="Cambria Math" panose="02040503050406030204" pitchFamily="18" charset="0"/>
                          </a:rPr>
                        </m:ctrlPr>
                      </m:funcPr>
                      <m:fName>
                        <m:sSub>
                          <m:sSubPr>
                            <m:ctrlP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100" b="0" i="0" baseline="0">
                                <a:latin typeface="Cambria Math" panose="02040503050406030204" pitchFamily="18" charset="0"/>
                              </a:rPr>
                              <m:t>log</m:t>
                            </m:r>
                          </m:e>
                          <m:sub>
                            <m: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  <m:t>10</m:t>
                            </m:r>
                          </m:sub>
                        </m:sSub>
                      </m:fName>
                      <m:e>
                        <m:sSup>
                          <m:sSupPr>
                            <m:ctrlP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p>
                            <m: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  <m:t>𝑠𝑎𝑡</m:t>
                            </m:r>
                          </m:sup>
                        </m:sSup>
                        <m:r>
                          <a:rPr lang="en-US" sz="1100" b="0" i="1" baseline="0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func>
                    <m:r>
                      <a:rPr lang="en-US" sz="1100" b="0" i="1" baseline="0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0" i="1" baseline="0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US" sz="1100" b="0" i="1" baseline="0">
                        <a:latin typeface="Cambria Math" panose="02040503050406030204" pitchFamily="18" charset="0"/>
                      </a:rPr>
                      <m:t> −</m:t>
                    </m:r>
                    <m:f>
                      <m:fPr>
                        <m:ctrlPr>
                          <a:rPr lang="en-US" sz="1100" b="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 baseline="0">
                            <a:latin typeface="Cambria Math" panose="02040503050406030204" pitchFamily="18" charset="0"/>
                          </a:rPr>
                          <m:t>𝐵</m:t>
                        </m:r>
                      </m:num>
                      <m:den>
                        <m:r>
                          <a:rPr lang="en-US" sz="1100" b="0" i="1" baseline="0">
                            <a:latin typeface="Cambria Math" panose="02040503050406030204" pitchFamily="18" charset="0"/>
                          </a:rPr>
                          <m:t>𝑇</m:t>
                        </m:r>
                        <m:r>
                          <a:rPr lang="en-US" sz="1100" b="0" i="1" baseline="0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 baseline="0">
                            <a:latin typeface="Cambria Math" panose="02040503050406030204" pitchFamily="18" charset="0"/>
                          </a:rPr>
                          <m:t>𝐶</m:t>
                        </m:r>
                      </m:den>
                    </m:f>
                  </m:oMath>
                </m:oMathPara>
              </a14:m>
              <a:endParaRPr lang="en-US" sz="1100" b="0" baseline="0"/>
            </a:p>
            <a:p>
              <a:endParaRPr lang="en-US" sz="1100" b="0" baseline="0"/>
            </a:p>
            <a:p>
              <a:r>
                <a:rPr lang="en-US" sz="1100" baseline="0"/>
                <a:t>The form is not one of the built-in trendline forms, and we cannot re-arrange the equation to put it in one of those forms. Instead, we wil need to directly minimize the sum of the squared error (SSE) by varying the coefficients A, B and C.</a:t>
              </a:r>
            </a:p>
            <a:p>
              <a:endParaRPr lang="en-US" sz="1100" baseline="0"/>
            </a:p>
            <a:p>
              <a:r>
                <a:rPr lang="en-US" sz="1100" b="1" baseline="0"/>
                <a:t>Find A, B and C by minimizing the SSE using solver.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following example uses vapor pressure data for Acetone.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100" b="0" baseline="0"/>
            </a:p>
            <a:p>
              <a:r>
                <a:rPr lang="en-US" sz="1100" b="0" baseline="0"/>
                <a:t>(1) Put the model in residual form,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uncPr>
                      <m:fName>
                        <m:sSub>
                          <m:sSubPr>
                            <m:ctrlPr>
                              <a:rPr lang="en-US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sz="1100" b="0" i="0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log</m:t>
                            </m:r>
                          </m:e>
                          <m:sub>
                            <m:r>
                              <a:rPr lang="en-US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10</m:t>
                            </m:r>
                          </m:sub>
                        </m:sSub>
                      </m:fName>
                      <m:e>
                        <m:sSup>
                          <m:sSupPr>
                            <m:ctrlPr>
                              <a:rPr lang="en-US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en-US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</m:t>
                            </m:r>
                            <m:r>
                              <a:rPr lang="en-US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</m:t>
                            </m:r>
                          </m:e>
                          <m:sup>
                            <m:r>
                              <a:rPr lang="en-US" sz="1100" b="0" i="1" baseline="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𝑠𝑎𝑡</m:t>
                            </m:r>
                          </m:sup>
                        </m:sSup>
                        <m:r>
                          <a:rPr lang="en-US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e>
                    </m:func>
                    <m:r>
                      <a:rPr lang="en-US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en-US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</m:t>
                    </m:r>
                    <m:r>
                      <a:rPr lang="en-US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f>
                      <m:fPr>
                        <m:ctrlPr>
                          <a:rPr lang="en-US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num>
                      <m:den>
                        <m:r>
                          <a:rPr lang="en-US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  <m:r>
                          <a:rPr lang="en-US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en-US" sz="1100" b="0" i="1" baseline="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den>
                    </m:f>
                    <m:r>
                      <a:rPr lang="en-US" sz="1100" b="0" i="1" baseline="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</m:t>
                    </m:r>
                  </m:oMath>
                </m:oMathPara>
              </a14:m>
              <a:endParaRPr lang="en-US" sz="1100" b="0" baseline="0"/>
            </a:p>
            <a:p>
              <a:r>
                <a:rPr lang="en-US" sz="1100" b="0" baseline="0"/>
                <a:t>(2) Create cells for the coefficients A, B, and C.</a:t>
              </a:r>
            </a:p>
            <a:p>
              <a:r>
                <a:rPr lang="en-US" sz="1100" b="0" baseline="0"/>
                <a:t>(2) Create a column for the residual and residual squared.</a:t>
              </a:r>
            </a:p>
            <a:p>
              <a:r>
                <a:rPr lang="en-US" sz="1100" b="0" baseline="0"/>
                <a:t>(3) Sum the squares of the residual in a cell (the SSE).</a:t>
              </a:r>
            </a:p>
            <a:p>
              <a:r>
                <a:rPr lang="en-US" sz="1100" b="0" baseline="0"/>
                <a:t>(4) Use solver to minimize the SSE.</a:t>
              </a:r>
            </a:p>
            <a:p>
              <a:r>
                <a:rPr lang="en-US" sz="1100" b="0" baseline="0"/>
                <a:t>(5) Calculate R</a:t>
              </a:r>
              <a:r>
                <a:rPr lang="en-US" sz="1100" b="0" baseline="30000"/>
                <a:t>2</a:t>
              </a:r>
              <a:r>
                <a:rPr lang="en-US" sz="1100" b="0" baseline="0"/>
                <a:t> using RSQ: =RSQ(data, predicted)</a:t>
              </a:r>
              <a:endParaRPr lang="en-US" sz="1100" b="1" baseline="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88900" y="76200"/>
              <a:ext cx="3514425" cy="469528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b="1"/>
                <a:t>Example 4: Antoine Equation</a:t>
              </a:r>
            </a:p>
            <a:p>
              <a:endParaRPr lang="en-US" sz="1100" b="0"/>
            </a:p>
            <a:p>
              <a:r>
                <a:rPr lang="en-US" sz="1100" b="0"/>
                <a:t>The</a:t>
              </a:r>
              <a:r>
                <a:rPr lang="en-US" sz="1100" b="0" baseline="0"/>
                <a:t> Antoine equation relates vapor pressure to temperature,</a:t>
              </a:r>
            </a:p>
            <a:p>
              <a:endParaRPr lang="en-US" sz="1100" b="0" baseline="0"/>
            </a:p>
            <a:p>
              <a:pPr/>
              <a:r>
                <a:rPr lang="en-US" sz="1100" b="0" i="0" baseline="0">
                  <a:latin typeface="Cambria Math" panose="02040503050406030204" pitchFamily="18" charset="0"/>
                </a:rPr>
                <a:t>log_10⁡〖〖(𝑃〗^𝑠𝑎𝑡)〗=𝐴 −𝐵/(𝑇+𝐶)</a:t>
              </a:r>
              <a:endParaRPr lang="en-US" sz="1100" b="0" baseline="0"/>
            </a:p>
            <a:p>
              <a:endParaRPr lang="en-US" sz="1100" b="0" baseline="0"/>
            </a:p>
            <a:p>
              <a:r>
                <a:rPr lang="en-US" sz="1100" baseline="0"/>
                <a:t>The form is not one of the built-in trendline forms, and we cannot re-arrange the equation to put it in one of those forms. Instead, we wil need to directly minimize the sum of the squared error (SSE) by varying the coefficients A, B and C.</a:t>
              </a:r>
            </a:p>
            <a:p>
              <a:endParaRPr lang="en-US" sz="1100" baseline="0"/>
            </a:p>
            <a:p>
              <a:r>
                <a:rPr lang="en-US" sz="1100" b="1" baseline="0"/>
                <a:t>Find A, B and C by minimizing the SSE using solver.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The following example uses vapor pressure data for Acetone.</a:t>
              </a: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en-US" sz="1100" b="0" baseline="0"/>
            </a:p>
            <a:p>
              <a:r>
                <a:rPr lang="en-US" sz="1100" b="0" baseline="0"/>
                <a:t>(1) Put the model in residual form,</a:t>
              </a:r>
            </a:p>
            <a:p>
              <a:pPr/>
              <a:r>
                <a:rPr lang="en-US" sz="1100" b="0" i="0" baseline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log_10⁡〖〖(𝑃〗^𝑠𝑎𝑡)〗−𝐴+𝐵/(𝑇+𝐶)=0</a:t>
              </a:r>
              <a:endParaRPr lang="en-US" sz="1100" b="0" baseline="0"/>
            </a:p>
            <a:p>
              <a:r>
                <a:rPr lang="en-US" sz="1100" b="0" baseline="0"/>
                <a:t>(2) Create cells for the coefficients A, B, and C.</a:t>
              </a:r>
            </a:p>
            <a:p>
              <a:r>
                <a:rPr lang="en-US" sz="1100" b="0" baseline="0"/>
                <a:t>(2) Create a column for the residual and residual squared.</a:t>
              </a:r>
            </a:p>
            <a:p>
              <a:r>
                <a:rPr lang="en-US" sz="1100" b="0" baseline="0"/>
                <a:t>(3) Sum the squares of the residual in a cell (the SSE).</a:t>
              </a:r>
            </a:p>
            <a:p>
              <a:r>
                <a:rPr lang="en-US" sz="1100" b="0" baseline="0"/>
                <a:t>(4) Use solver to minimize the SSE.</a:t>
              </a:r>
            </a:p>
            <a:p>
              <a:r>
                <a:rPr lang="en-US" sz="1100" b="0" baseline="0"/>
                <a:t>(5) Calculate R</a:t>
              </a:r>
              <a:r>
                <a:rPr lang="en-US" sz="1100" b="0" baseline="30000"/>
                <a:t>2</a:t>
              </a:r>
              <a:r>
                <a:rPr lang="en-US" sz="1100" b="0" baseline="0"/>
                <a:t> using RSQ: =RSQ(data, predicted)</a:t>
              </a:r>
              <a:endParaRPr lang="en-US" sz="1100" b="1" baseline="0"/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123825</xdr:rowOff>
    </xdr:from>
    <xdr:to>
      <xdr:col>4</xdr:col>
      <xdr:colOff>114839</xdr:colOff>
      <xdr:row>19</xdr:row>
      <xdr:rowOff>101660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180975" y="123825"/>
              <a:ext cx="2372264" cy="321633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b="1"/>
                <a:t>Practice 4: Kinetic</a:t>
              </a:r>
              <a:r>
                <a:rPr lang="en-US" sz="1100" b="1" baseline="0"/>
                <a:t> Data coefficients with solver.</a:t>
              </a:r>
            </a:p>
            <a:p>
              <a:endParaRPr lang="en-US" sz="1100" baseline="0"/>
            </a:p>
            <a:p>
              <a:r>
                <a:rPr lang="en-US" sz="1100" baseline="0"/>
                <a:t>For the given C(t) data, find C</a:t>
              </a:r>
              <a:r>
                <a:rPr lang="en-US" sz="800" baseline="0"/>
                <a:t>0</a:t>
              </a:r>
              <a:r>
                <a:rPr lang="en-US" sz="1100" baseline="0"/>
                <a:t> and k for the following model. </a:t>
              </a:r>
            </a:p>
            <a:p>
              <a:endParaRPr lang="en-US" sz="1100" baseline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 baseline="0">
                        <a:latin typeface="Cambria Math" panose="02040503050406030204" pitchFamily="18" charset="0"/>
                      </a:rPr>
                      <m:t>𝐶</m:t>
                    </m:r>
                    <m:r>
                      <a:rPr lang="en-US" sz="1100" b="0" i="1" baseline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 baseline="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num>
                      <m:den>
                        <m:r>
                          <a:rPr lang="en-US" sz="1100" b="0" i="1" baseline="0">
                            <a:latin typeface="Cambria Math" panose="02040503050406030204" pitchFamily="18" charset="0"/>
                          </a:rPr>
                          <m:t>1+</m:t>
                        </m:r>
                        <m:sSub>
                          <m:sSubPr>
                            <m:ctrlP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en-US" sz="1100" b="0" i="1" baseline="0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  <m:r>
                          <a:rPr lang="en-US" sz="1100" b="0" i="1" baseline="0">
                            <a:latin typeface="Cambria Math" panose="02040503050406030204" pitchFamily="18" charset="0"/>
                          </a:rPr>
                          <m:t>𝑘𝑡</m:t>
                        </m:r>
                      </m:den>
                    </m:f>
                  </m:oMath>
                </m:oMathPara>
              </a14:m>
              <a:endParaRPr lang="en-US" sz="1100" baseline="0"/>
            </a:p>
            <a:p>
              <a:endParaRPr lang="en-US" sz="1100" baseline="0"/>
            </a:p>
            <a:p>
              <a:endParaRPr lang="en-US" sz="1100"/>
            </a:p>
            <a:p>
              <a:r>
                <a:rPr lang="en-US" sz="1100"/>
                <a:t>Use solver to minimize the SSE</a:t>
              </a:r>
              <a:r>
                <a:rPr lang="en-US" sz="1100" baseline="0"/>
                <a:t> and </a:t>
              </a:r>
              <a:r>
                <a:rPr lang="en-US" sz="1100"/>
                <a:t>find C</a:t>
              </a:r>
              <a:r>
                <a:rPr lang="en-US" sz="1100" baseline="-25000"/>
                <a:t>0</a:t>
              </a:r>
              <a:r>
                <a:rPr lang="en-US" sz="1100"/>
                <a:t> and k. Find the R</a:t>
              </a:r>
              <a:r>
                <a:rPr lang="en-US" sz="1100" baseline="30000"/>
                <a:t>2</a:t>
              </a:r>
              <a:r>
                <a:rPr lang="en-US" sz="1100"/>
                <a:t> value using RSQ.</a:t>
              </a:r>
            </a:p>
            <a:p>
              <a:endParaRPr lang="en-US" sz="1100"/>
            </a:p>
            <a:p>
              <a:endParaRPr lang="en-US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180975" y="123825"/>
              <a:ext cx="2372264" cy="321633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 b="1"/>
                <a:t>Practice 4: Kinetic</a:t>
              </a:r>
              <a:r>
                <a:rPr lang="en-US" sz="1100" b="1" baseline="0"/>
                <a:t> Data coefficients with solver.</a:t>
              </a:r>
            </a:p>
            <a:p>
              <a:endParaRPr lang="en-US" sz="1100" baseline="0"/>
            </a:p>
            <a:p>
              <a:r>
                <a:rPr lang="en-US" sz="1100" baseline="0"/>
                <a:t>For the given C(t) data, find C</a:t>
              </a:r>
              <a:r>
                <a:rPr lang="en-US" sz="800" baseline="0"/>
                <a:t>0</a:t>
              </a:r>
              <a:r>
                <a:rPr lang="en-US" sz="1100" baseline="0"/>
                <a:t> and k for the following model. </a:t>
              </a:r>
            </a:p>
            <a:p>
              <a:endParaRPr lang="en-US" sz="1100" baseline="0"/>
            </a:p>
            <a:p>
              <a:pPr/>
              <a:r>
                <a:rPr lang="en-US" sz="1100" b="0" i="0" baseline="0">
                  <a:latin typeface="Cambria Math" panose="02040503050406030204" pitchFamily="18" charset="0"/>
                </a:rPr>
                <a:t>𝐶=𝐶_0/(1+𝐶_0 𝑘𝑡)</a:t>
              </a:r>
              <a:endParaRPr lang="en-US" sz="1100" baseline="0"/>
            </a:p>
            <a:p>
              <a:endParaRPr lang="en-US" sz="1100" baseline="0"/>
            </a:p>
            <a:p>
              <a:endParaRPr lang="en-US" sz="1100"/>
            </a:p>
            <a:p>
              <a:r>
                <a:rPr lang="en-US" sz="1100"/>
                <a:t>Use solver to minimize the SSE</a:t>
              </a:r>
              <a:r>
                <a:rPr lang="en-US" sz="1100" baseline="0"/>
                <a:t> and </a:t>
              </a:r>
              <a:r>
                <a:rPr lang="en-US" sz="1100"/>
                <a:t>find C</a:t>
              </a:r>
              <a:r>
                <a:rPr lang="en-US" sz="1100" baseline="-25000"/>
                <a:t>0</a:t>
              </a:r>
              <a:r>
                <a:rPr lang="en-US" sz="1100"/>
                <a:t> and k. Find the R</a:t>
              </a:r>
              <a:r>
                <a:rPr lang="en-US" sz="1100" baseline="30000"/>
                <a:t>2</a:t>
              </a:r>
              <a:r>
                <a:rPr lang="en-US" sz="1100"/>
                <a:t> value using RSQ.</a:t>
              </a:r>
            </a:p>
            <a:p>
              <a:endParaRPr lang="en-US" sz="1100"/>
            </a:p>
            <a:p>
              <a:endParaRPr lang="en-US" sz="11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G1:H23"/>
  <sheetViews>
    <sheetView zoomScaleNormal="100" workbookViewId="0">
      <selection activeCell="B32" sqref="B32"/>
    </sheetView>
  </sheetViews>
  <sheetFormatPr defaultColWidth="8.85546875" defaultRowHeight="12.75" x14ac:dyDescent="0.2"/>
  <cols>
    <col min="5" max="6" width="10.85546875" bestFit="1" customWidth="1"/>
    <col min="7" max="7" width="8.85546875" style="1"/>
    <col min="8" max="8" width="19.85546875" style="1" bestFit="1" customWidth="1"/>
  </cols>
  <sheetData>
    <row r="1" spans="7:8" x14ac:dyDescent="0.2">
      <c r="G1" s="4"/>
      <c r="H1" s="4"/>
    </row>
    <row r="2" spans="7:8" x14ac:dyDescent="0.2">
      <c r="G2" s="5" t="s">
        <v>7</v>
      </c>
      <c r="H2" s="5" t="s">
        <v>11</v>
      </c>
    </row>
    <row r="3" spans="7:8" x14ac:dyDescent="0.2">
      <c r="G3" s="4">
        <v>0.01</v>
      </c>
      <c r="H3" s="4">
        <v>6.019311488149405E-2</v>
      </c>
    </row>
    <row r="4" spans="7:8" x14ac:dyDescent="0.2">
      <c r="G4" s="4">
        <f>0.05+G3</f>
        <v>6.0000000000000005E-2</v>
      </c>
      <c r="H4" s="4">
        <v>7.8630456397393175E-2</v>
      </c>
    </row>
    <row r="5" spans="7:8" x14ac:dyDescent="0.2">
      <c r="G5" s="4">
        <f t="shared" ref="G5:G23" si="0">0.05+G4</f>
        <v>0.11000000000000001</v>
      </c>
      <c r="H5" s="4">
        <v>0.23901952105866692</v>
      </c>
    </row>
    <row r="6" spans="7:8" x14ac:dyDescent="0.2">
      <c r="G6" s="4">
        <f t="shared" si="0"/>
        <v>0.16000000000000003</v>
      </c>
      <c r="H6" s="4">
        <v>0.29284516633361057</v>
      </c>
    </row>
    <row r="7" spans="7:8" x14ac:dyDescent="0.2">
      <c r="G7" s="4">
        <f t="shared" si="0"/>
        <v>0.21000000000000002</v>
      </c>
      <c r="H7" s="4">
        <v>0.42056923385303346</v>
      </c>
    </row>
    <row r="8" spans="7:8" x14ac:dyDescent="0.2">
      <c r="G8" s="4">
        <f t="shared" si="0"/>
        <v>0.26</v>
      </c>
      <c r="H8" s="4">
        <v>0.49197048464323351</v>
      </c>
    </row>
    <row r="9" spans="7:8" x14ac:dyDescent="0.2">
      <c r="G9" s="4">
        <f t="shared" si="0"/>
        <v>0.31</v>
      </c>
      <c r="H9" s="4">
        <v>0.60741728890234081</v>
      </c>
    </row>
    <row r="10" spans="7:8" x14ac:dyDescent="0.2">
      <c r="G10" s="4">
        <f t="shared" si="0"/>
        <v>0.36</v>
      </c>
      <c r="H10" s="4">
        <v>0.69558070200766875</v>
      </c>
    </row>
    <row r="11" spans="7:8" x14ac:dyDescent="0.2">
      <c r="G11" s="4">
        <f t="shared" si="0"/>
        <v>0.41</v>
      </c>
      <c r="H11" s="4">
        <v>0.74593961446822787</v>
      </c>
    </row>
    <row r="12" spans="7:8" x14ac:dyDescent="0.2">
      <c r="G12" s="4">
        <f t="shared" si="0"/>
        <v>0.45999999999999996</v>
      </c>
      <c r="H12" s="4">
        <v>0.81858819916434955</v>
      </c>
    </row>
    <row r="13" spans="7:8" x14ac:dyDescent="0.2">
      <c r="G13" s="4">
        <f t="shared" si="0"/>
        <v>0.51</v>
      </c>
      <c r="H13" s="4">
        <v>0.8894561552132616</v>
      </c>
    </row>
    <row r="14" spans="7:8" x14ac:dyDescent="0.2">
      <c r="G14" s="4">
        <f t="shared" si="0"/>
        <v>0.56000000000000005</v>
      </c>
      <c r="H14" s="4">
        <v>0.93592993779421119</v>
      </c>
    </row>
    <row r="15" spans="7:8" x14ac:dyDescent="0.2">
      <c r="G15" s="4">
        <f t="shared" si="0"/>
        <v>0.6100000000000001</v>
      </c>
      <c r="H15" s="4">
        <v>0.8971687445188834</v>
      </c>
    </row>
    <row r="16" spans="7:8" x14ac:dyDescent="0.2">
      <c r="G16" s="4">
        <f t="shared" si="0"/>
        <v>0.66000000000000014</v>
      </c>
      <c r="H16" s="4">
        <v>1.0049094235968261</v>
      </c>
    </row>
    <row r="17" spans="7:8" x14ac:dyDescent="0.2">
      <c r="G17" s="4">
        <f t="shared" si="0"/>
        <v>0.71000000000000019</v>
      </c>
      <c r="H17" s="4">
        <v>1.0126024536838598</v>
      </c>
    </row>
    <row r="18" spans="7:8" x14ac:dyDescent="0.2">
      <c r="G18" s="4">
        <f t="shared" si="0"/>
        <v>0.76000000000000023</v>
      </c>
      <c r="H18" s="4">
        <v>0.99362740576805142</v>
      </c>
    </row>
    <row r="19" spans="7:8" x14ac:dyDescent="0.2">
      <c r="G19" s="4">
        <f t="shared" si="0"/>
        <v>0.81000000000000028</v>
      </c>
      <c r="H19" s="4">
        <v>0.95413337135165865</v>
      </c>
    </row>
    <row r="20" spans="7:8" x14ac:dyDescent="0.2">
      <c r="G20" s="4">
        <f t="shared" si="0"/>
        <v>0.86000000000000032</v>
      </c>
      <c r="H20" s="4">
        <v>1.0339558993559228</v>
      </c>
    </row>
    <row r="21" spans="7:8" x14ac:dyDescent="0.2">
      <c r="G21" s="4">
        <f t="shared" si="0"/>
        <v>0.91000000000000036</v>
      </c>
      <c r="H21" s="4">
        <v>0.92401456858585174</v>
      </c>
    </row>
    <row r="22" spans="7:8" x14ac:dyDescent="0.2">
      <c r="G22" s="4">
        <f t="shared" si="0"/>
        <v>0.96000000000000041</v>
      </c>
      <c r="H22" s="4">
        <v>0.97831852710341471</v>
      </c>
    </row>
    <row r="23" spans="7:8" x14ac:dyDescent="0.2">
      <c r="G23" s="6">
        <f t="shared" si="0"/>
        <v>1.0100000000000005</v>
      </c>
      <c r="H23" s="6">
        <v>0.88489051981429934</v>
      </c>
    </row>
  </sheetData>
  <phoneticPr fontId="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H23"/>
  <sheetViews>
    <sheetView zoomScaleNormal="100" workbookViewId="0">
      <selection activeCell="E29" sqref="E29"/>
    </sheetView>
  </sheetViews>
  <sheetFormatPr defaultColWidth="8.85546875" defaultRowHeight="12.75" x14ac:dyDescent="0.2"/>
  <cols>
    <col min="5" max="6" width="10.85546875" bestFit="1" customWidth="1"/>
    <col min="7" max="7" width="8.85546875" style="1"/>
    <col min="8" max="8" width="19.85546875" style="1" bestFit="1" customWidth="1"/>
  </cols>
  <sheetData>
    <row r="1" spans="7:8" x14ac:dyDescent="0.2">
      <c r="G1" s="4"/>
      <c r="H1" s="4"/>
    </row>
    <row r="2" spans="7:8" x14ac:dyDescent="0.2">
      <c r="G2" s="5" t="s">
        <v>7</v>
      </c>
      <c r="H2" s="5" t="s">
        <v>11</v>
      </c>
    </row>
    <row r="3" spans="7:8" x14ac:dyDescent="0.2">
      <c r="G3" s="1">
        <v>0</v>
      </c>
      <c r="H3" s="1">
        <v>4.0040337013376504E-2</v>
      </c>
    </row>
    <row r="4" spans="7:8" x14ac:dyDescent="0.2">
      <c r="G4" s="1">
        <f>0.075+G3</f>
        <v>7.4999999999999997E-2</v>
      </c>
      <c r="H4" s="1">
        <v>0.2312709673050081</v>
      </c>
    </row>
    <row r="5" spans="7:8" x14ac:dyDescent="0.2">
      <c r="G5" s="1">
        <f t="shared" ref="G5:G23" si="0">0.075+G4</f>
        <v>0.15</v>
      </c>
      <c r="H5" s="1">
        <v>0.6377489651049526</v>
      </c>
    </row>
    <row r="6" spans="7:8" x14ac:dyDescent="0.2">
      <c r="G6" s="1">
        <f t="shared" si="0"/>
        <v>0.22499999999999998</v>
      </c>
      <c r="H6" s="1">
        <v>0.87993783938240633</v>
      </c>
    </row>
    <row r="7" spans="7:8" x14ac:dyDescent="0.2">
      <c r="G7" s="1">
        <f t="shared" si="0"/>
        <v>0.3</v>
      </c>
      <c r="H7" s="1">
        <v>0.9866175481226992</v>
      </c>
    </row>
    <row r="8" spans="7:8" x14ac:dyDescent="0.2">
      <c r="G8" s="1">
        <f t="shared" si="0"/>
        <v>0.375</v>
      </c>
      <c r="H8" s="1">
        <v>1.0250047943011198</v>
      </c>
    </row>
    <row r="9" spans="7:8" x14ac:dyDescent="0.2">
      <c r="G9" s="1">
        <f t="shared" si="0"/>
        <v>0.45</v>
      </c>
      <c r="H9" s="1">
        <v>0.97716718688700499</v>
      </c>
    </row>
    <row r="10" spans="7:8" x14ac:dyDescent="0.2">
      <c r="G10" s="1">
        <f t="shared" si="0"/>
        <v>0.52500000000000002</v>
      </c>
      <c r="H10" s="1">
        <v>0.94161082438807464</v>
      </c>
    </row>
    <row r="11" spans="7:8" x14ac:dyDescent="0.2">
      <c r="G11" s="1">
        <f t="shared" si="0"/>
        <v>0.6</v>
      </c>
      <c r="H11" s="1">
        <v>0.63612518812495988</v>
      </c>
    </row>
    <row r="12" spans="7:8" x14ac:dyDescent="0.2">
      <c r="G12" s="1">
        <f t="shared" si="0"/>
        <v>0.67499999999999993</v>
      </c>
      <c r="H12" s="1">
        <v>0.34316003543784834</v>
      </c>
    </row>
    <row r="13" spans="7:8" x14ac:dyDescent="0.2">
      <c r="G13" s="1">
        <f t="shared" si="0"/>
        <v>0.74999999999999989</v>
      </c>
      <c r="H13" s="1">
        <v>0.15805231851116849</v>
      </c>
    </row>
    <row r="14" spans="7:8" x14ac:dyDescent="0.2">
      <c r="G14" s="1">
        <f t="shared" si="0"/>
        <v>0.82499999999999984</v>
      </c>
      <c r="H14" s="1">
        <v>-0.24127465350443805</v>
      </c>
    </row>
    <row r="15" spans="7:8" x14ac:dyDescent="0.2">
      <c r="G15" s="1">
        <f t="shared" si="0"/>
        <v>0.8999999999999998</v>
      </c>
      <c r="H15" s="1">
        <v>-0.48222615348737374</v>
      </c>
    </row>
    <row r="16" spans="7:8" x14ac:dyDescent="0.2">
      <c r="G16" s="1">
        <f t="shared" si="0"/>
        <v>0.97499999999999976</v>
      </c>
      <c r="H16" s="1">
        <v>-0.63400837049235081</v>
      </c>
    </row>
    <row r="17" spans="7:8" x14ac:dyDescent="0.2">
      <c r="G17" s="1">
        <f t="shared" si="0"/>
        <v>1.0499999999999998</v>
      </c>
      <c r="H17" s="1">
        <v>-0.93673209495255871</v>
      </c>
    </row>
    <row r="18" spans="7:8" x14ac:dyDescent="0.2">
      <c r="G18" s="1">
        <f t="shared" si="0"/>
        <v>1.1249999999999998</v>
      </c>
      <c r="H18" s="1">
        <v>-0.90299451896282223</v>
      </c>
    </row>
    <row r="19" spans="7:8" x14ac:dyDescent="0.2">
      <c r="G19" s="1">
        <f t="shared" si="0"/>
        <v>1.1999999999999997</v>
      </c>
      <c r="H19" s="1">
        <v>-1.0616762990221225</v>
      </c>
    </row>
    <row r="20" spans="7:8" x14ac:dyDescent="0.2">
      <c r="G20" s="1">
        <f t="shared" si="0"/>
        <v>1.2749999999999997</v>
      </c>
      <c r="H20" s="1">
        <v>-0.92610419826826884</v>
      </c>
    </row>
    <row r="21" spans="7:8" x14ac:dyDescent="0.2">
      <c r="G21" s="1">
        <f t="shared" si="0"/>
        <v>1.3499999999999996</v>
      </c>
      <c r="H21" s="1">
        <v>-0.68999043071615596</v>
      </c>
    </row>
    <row r="22" spans="7:8" x14ac:dyDescent="0.2">
      <c r="G22" s="1">
        <f t="shared" si="0"/>
        <v>1.4249999999999996</v>
      </c>
      <c r="H22" s="1">
        <v>-0.57663438544430956</v>
      </c>
    </row>
    <row r="23" spans="7:8" x14ac:dyDescent="0.2">
      <c r="G23" s="6">
        <f t="shared" si="0"/>
        <v>1.4999999999999996</v>
      </c>
      <c r="H23" s="6">
        <v>-0.19675916670680377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P64"/>
  <sheetViews>
    <sheetView tabSelected="1" zoomScale="106" zoomScaleNormal="106" workbookViewId="0">
      <selection activeCell="H11" sqref="H11"/>
    </sheetView>
  </sheetViews>
  <sheetFormatPr defaultColWidth="8.85546875" defaultRowHeight="12.75" x14ac:dyDescent="0.2"/>
  <cols>
    <col min="1" max="1" width="12.7109375" style="7" bestFit="1" customWidth="1"/>
    <col min="2" max="2" width="10.7109375" style="7" customWidth="1"/>
    <col min="3" max="4" width="10" style="7" customWidth="1"/>
    <col min="5" max="5" width="12.85546875" style="7" customWidth="1"/>
    <col min="6" max="6" width="9" style="7" bestFit="1" customWidth="1"/>
    <col min="7" max="7" width="12.42578125" style="7" bestFit="1" customWidth="1"/>
    <col min="8" max="8" width="12.42578125" style="7" customWidth="1"/>
    <col min="9" max="9" width="10.85546875" style="7" customWidth="1"/>
    <col min="10" max="10" width="8.85546875" style="7"/>
    <col min="11" max="11" width="8.85546875" style="7" customWidth="1"/>
    <col min="12" max="16384" width="8.85546875" style="7"/>
  </cols>
  <sheetData>
    <row r="1" spans="1:16" x14ac:dyDescent="0.2">
      <c r="E1" s="23"/>
      <c r="F1" s="22"/>
      <c r="G1" s="22"/>
      <c r="H1" s="22"/>
      <c r="I1" s="22"/>
      <c r="J1" s="23"/>
    </row>
    <row r="2" spans="1:16" ht="25.5" x14ac:dyDescent="0.2">
      <c r="E2" s="23"/>
      <c r="F2" s="19" t="s">
        <v>14</v>
      </c>
      <c r="G2" s="20" t="s">
        <v>20</v>
      </c>
      <c r="H2" s="20" t="s">
        <v>18</v>
      </c>
      <c r="I2" s="19" t="s">
        <v>16</v>
      </c>
      <c r="J2" s="19" t="s">
        <v>17</v>
      </c>
      <c r="L2" s="30" t="s">
        <v>15</v>
      </c>
      <c r="M2" s="31" t="s">
        <v>5</v>
      </c>
      <c r="N2" s="31" t="s">
        <v>6</v>
      </c>
      <c r="O2" s="31" t="s">
        <v>4</v>
      </c>
      <c r="P2" s="32" t="s">
        <v>19</v>
      </c>
    </row>
    <row r="3" spans="1:16" x14ac:dyDescent="0.2">
      <c r="E3" s="23"/>
      <c r="F3" s="21" t="s">
        <v>0</v>
      </c>
      <c r="G3" s="21" t="s">
        <v>1</v>
      </c>
      <c r="H3" s="21" t="s">
        <v>1</v>
      </c>
      <c r="I3" s="29"/>
      <c r="J3" s="29"/>
      <c r="L3" s="25">
        <f>SUM(J4:J50)</f>
        <v>404.07847960438568</v>
      </c>
      <c r="M3" s="26">
        <v>10</v>
      </c>
      <c r="N3" s="26">
        <v>1000</v>
      </c>
      <c r="O3" s="26">
        <v>100</v>
      </c>
      <c r="P3" s="27">
        <f>RSQ(G4:G50,H4:H50)</f>
        <v>0.94217704377372324</v>
      </c>
    </row>
    <row r="4" spans="1:16" x14ac:dyDescent="0.2">
      <c r="E4" s="23"/>
      <c r="F4" s="18">
        <v>203.65</v>
      </c>
      <c r="G4" s="18">
        <v>58.927999999999997</v>
      </c>
      <c r="H4" s="18">
        <f>10^($M$3-$N$3/(F4+$O$3))</f>
        <v>5090198.603659654</v>
      </c>
      <c r="I4" s="22">
        <f>LOG10(G4)-LOG10(H4)</f>
        <v>-4.9364130259714614</v>
      </c>
      <c r="J4" s="22">
        <f>I4^2</f>
        <v>24.368173562980719</v>
      </c>
      <c r="N4" s="8"/>
      <c r="O4" s="8"/>
      <c r="P4" s="8"/>
    </row>
    <row r="5" spans="1:16" x14ac:dyDescent="0.2">
      <c r="E5" s="23"/>
      <c r="F5" s="18">
        <v>212.45</v>
      </c>
      <c r="G5" s="18">
        <v>119.72</v>
      </c>
      <c r="H5" s="18">
        <f t="shared" ref="H5:H50" si="0">10^($M$3-$N$3/(F5+$O$3))</f>
        <v>6302138.1340094265</v>
      </c>
      <c r="I5" s="22">
        <f>LOG10(G5)-LOG10(H5)</f>
        <v>-4.721321209898738</v>
      </c>
      <c r="J5" s="22">
        <f t="shared" ref="J5:J50" si="1">I5^2</f>
        <v>22.290873967039683</v>
      </c>
      <c r="K5" s="8"/>
      <c r="L5" s="8"/>
      <c r="M5" s="28"/>
      <c r="N5" s="28"/>
      <c r="O5" s="28"/>
      <c r="P5" s="8"/>
    </row>
    <row r="6" spans="1:16" x14ac:dyDescent="0.2">
      <c r="E6" s="23"/>
      <c r="F6" s="18">
        <v>234.05</v>
      </c>
      <c r="G6" s="18">
        <v>797.13</v>
      </c>
      <c r="H6" s="18">
        <f t="shared" si="0"/>
        <v>10149301.691455431</v>
      </c>
      <c r="I6" s="22">
        <f t="shared" ref="I6:I50" si="2">LOG10(G6)-LOG10(H6)</f>
        <v>-4.1049070081340382</v>
      </c>
      <c r="J6" s="22">
        <f t="shared" si="1"/>
        <v>16.850261545427941</v>
      </c>
      <c r="K6" s="8"/>
      <c r="L6" s="8"/>
      <c r="M6" s="8"/>
      <c r="N6" s="8"/>
      <c r="O6" s="8"/>
      <c r="P6" s="8"/>
    </row>
    <row r="7" spans="1:16" x14ac:dyDescent="0.2">
      <c r="E7" s="23"/>
      <c r="F7" s="18">
        <v>243.25</v>
      </c>
      <c r="G7" s="18">
        <v>1581.2</v>
      </c>
      <c r="H7" s="18">
        <f t="shared" si="0"/>
        <v>12208759.037553191</v>
      </c>
      <c r="I7" s="22">
        <f t="shared" si="2"/>
        <v>-3.8876847165431974</v>
      </c>
      <c r="J7" s="22">
        <f t="shared" si="1"/>
        <v>15.114092455243561</v>
      </c>
    </row>
    <row r="8" spans="1:16" x14ac:dyDescent="0.2">
      <c r="E8" s="23"/>
      <c r="F8" s="18">
        <v>253.34</v>
      </c>
      <c r="G8" s="18">
        <v>3479.7</v>
      </c>
      <c r="H8" s="18">
        <f t="shared" si="0"/>
        <v>14786477.253691254</v>
      </c>
      <c r="I8" s="22">
        <f t="shared" si="2"/>
        <v>-3.6283229163803381</v>
      </c>
      <c r="J8" s="22">
        <f t="shared" si="1"/>
        <v>13.164727185530722</v>
      </c>
    </row>
    <row r="9" spans="1:16" x14ac:dyDescent="0.2">
      <c r="E9" s="23"/>
      <c r="F9" s="18">
        <v>259.18</v>
      </c>
      <c r="G9" s="18">
        <v>4267</v>
      </c>
      <c r="H9" s="18">
        <f t="shared" si="0"/>
        <v>16439197.646415474</v>
      </c>
      <c r="I9" s="22">
        <f t="shared" si="2"/>
        <v>-3.585757974101544</v>
      </c>
      <c r="J9" s="22">
        <f t="shared" si="1"/>
        <v>12.85766024883281</v>
      </c>
      <c r="L9" s="23"/>
      <c r="M9" s="23"/>
      <c r="N9" s="23"/>
      <c r="O9" s="23"/>
    </row>
    <row r="10" spans="1:16" x14ac:dyDescent="0.2">
      <c r="E10" s="23"/>
      <c r="F10" s="18">
        <v>262.12</v>
      </c>
      <c r="G10" s="18">
        <v>5182.2</v>
      </c>
      <c r="H10" s="18">
        <f t="shared" si="0"/>
        <v>17317471.44847047</v>
      </c>
      <c r="I10" s="22">
        <f t="shared" si="2"/>
        <v>-3.5239703103013906</v>
      </c>
      <c r="J10" s="22">
        <f t="shared" si="1"/>
        <v>12.418366747885679</v>
      </c>
      <c r="L10" s="23"/>
      <c r="M10" s="23"/>
      <c r="N10" s="23"/>
      <c r="O10" s="23"/>
    </row>
    <row r="11" spans="1:16" x14ac:dyDescent="0.2">
      <c r="E11" s="23"/>
      <c r="F11" s="18">
        <v>282.23</v>
      </c>
      <c r="G11" s="18">
        <v>14840</v>
      </c>
      <c r="H11" s="18">
        <f t="shared" si="0"/>
        <v>24197704.417772956</v>
      </c>
      <c r="I11" s="22">
        <f t="shared" si="2"/>
        <v>-3.2123402664431211</v>
      </c>
      <c r="J11" s="22">
        <f t="shared" si="1"/>
        <v>10.319129987411863</v>
      </c>
      <c r="L11" s="23"/>
      <c r="M11" s="23"/>
      <c r="N11" s="23"/>
      <c r="O11" s="23"/>
    </row>
    <row r="12" spans="1:16" s="23" customFormat="1" x14ac:dyDescent="0.2">
      <c r="F12" s="18">
        <v>265.04000000000002</v>
      </c>
      <c r="G12" s="18">
        <v>6005</v>
      </c>
      <c r="H12" s="18">
        <f t="shared" si="0"/>
        <v>18221082.884245705</v>
      </c>
      <c r="I12" s="22">
        <f t="shared" si="2"/>
        <v>-3.482061171912183</v>
      </c>
      <c r="J12" s="22">
        <f t="shared" si="1"/>
        <v>12.124750004938445</v>
      </c>
      <c r="L12" s="7"/>
      <c r="M12" s="7"/>
      <c r="N12" s="7"/>
      <c r="O12" s="7"/>
    </row>
    <row r="13" spans="1:16" s="23" customFormat="1" x14ac:dyDescent="0.2">
      <c r="F13" s="18">
        <v>267.05</v>
      </c>
      <c r="G13" s="18">
        <v>6852.7</v>
      </c>
      <c r="H13" s="18">
        <f t="shared" si="0"/>
        <v>18861469.890815865</v>
      </c>
      <c r="I13" s="22">
        <f t="shared" si="2"/>
        <v>-3.4397138151369782</v>
      </c>
      <c r="J13" s="22">
        <f t="shared" si="1"/>
        <v>11.831631130044185</v>
      </c>
      <c r="L13" s="7"/>
      <c r="M13" s="7"/>
      <c r="N13" s="7"/>
      <c r="O13" s="7"/>
    </row>
    <row r="14" spans="1:16" s="23" customFormat="1" x14ac:dyDescent="0.2">
      <c r="F14" s="18">
        <v>271.76</v>
      </c>
      <c r="G14" s="18">
        <v>8691</v>
      </c>
      <c r="H14" s="18">
        <f t="shared" si="0"/>
        <v>20421730.132682651</v>
      </c>
      <c r="I14" s="22">
        <f t="shared" si="2"/>
        <v>-3.3710227828934474</v>
      </c>
      <c r="J14" s="22">
        <f t="shared" si="1"/>
        <v>11.363794602786683</v>
      </c>
      <c r="L14" s="7"/>
      <c r="M14" s="7"/>
      <c r="N14" s="7"/>
      <c r="O14" s="7"/>
    </row>
    <row r="15" spans="1:16" x14ac:dyDescent="0.2">
      <c r="C15" s="8"/>
      <c r="D15" s="8"/>
      <c r="E15" s="22"/>
      <c r="F15" s="18">
        <v>272.95</v>
      </c>
      <c r="G15" s="18">
        <v>9289.9</v>
      </c>
      <c r="H15" s="18">
        <f t="shared" si="0"/>
        <v>20829335.999135021</v>
      </c>
      <c r="I15" s="22">
        <f t="shared" si="2"/>
        <v>-3.3506643865516663</v>
      </c>
      <c r="J15" s="22">
        <f t="shared" si="1"/>
        <v>11.226951831305655</v>
      </c>
    </row>
    <row r="16" spans="1:16" x14ac:dyDescent="0.2">
      <c r="A16" s="9"/>
      <c r="B16" s="10"/>
      <c r="C16" s="10"/>
      <c r="D16" s="10"/>
      <c r="E16" s="11"/>
      <c r="F16" s="18">
        <v>275.12</v>
      </c>
      <c r="G16" s="18">
        <v>10376</v>
      </c>
      <c r="H16" s="18">
        <f t="shared" si="0"/>
        <v>21586706.84464268</v>
      </c>
      <c r="I16" s="22">
        <f t="shared" si="2"/>
        <v>-3.3181564306113307</v>
      </c>
      <c r="J16" s="22">
        <f t="shared" si="1"/>
        <v>11.010162098007326</v>
      </c>
    </row>
    <row r="17" spans="1:10" x14ac:dyDescent="0.2">
      <c r="A17" s="17"/>
      <c r="B17" s="17"/>
      <c r="C17" s="17"/>
      <c r="D17" s="17"/>
      <c r="E17" s="18"/>
      <c r="F17" s="18">
        <v>275.97000000000003</v>
      </c>
      <c r="G17" s="18">
        <v>10983</v>
      </c>
      <c r="H17" s="18">
        <f t="shared" si="0"/>
        <v>21888364.632222954</v>
      </c>
      <c r="I17" s="22">
        <f t="shared" si="2"/>
        <v>-3.2994923312909545</v>
      </c>
      <c r="J17" s="22">
        <f t="shared" si="1"/>
        <v>10.886649644247818</v>
      </c>
    </row>
    <row r="18" spans="1:10" x14ac:dyDescent="0.2">
      <c r="A18" s="17"/>
      <c r="B18" s="17"/>
      <c r="C18" s="8"/>
      <c r="D18" s="8"/>
      <c r="E18" s="22"/>
      <c r="F18" s="18">
        <v>278.64</v>
      </c>
      <c r="G18" s="18">
        <v>12417</v>
      </c>
      <c r="H18" s="18">
        <f t="shared" si="0"/>
        <v>22854353.548564311</v>
      </c>
      <c r="I18" s="22">
        <f t="shared" si="2"/>
        <v>-3.2649522603543293</v>
      </c>
      <c r="J18" s="22">
        <f t="shared" si="1"/>
        <v>10.659913262392845</v>
      </c>
    </row>
    <row r="19" spans="1:10" x14ac:dyDescent="0.2">
      <c r="A19" s="17"/>
      <c r="B19" s="17"/>
      <c r="C19" s="8"/>
      <c r="D19" s="8"/>
      <c r="E19" s="8"/>
      <c r="F19" s="17">
        <v>282.02999999999997</v>
      </c>
      <c r="G19" s="17">
        <v>14775</v>
      </c>
      <c r="H19" s="18">
        <f t="shared" si="0"/>
        <v>24121511.786715407</v>
      </c>
      <c r="I19" s="22">
        <f t="shared" si="2"/>
        <v>-3.2128770336516919</v>
      </c>
      <c r="J19" s="22">
        <f t="shared" si="1"/>
        <v>10.322578833366494</v>
      </c>
    </row>
    <row r="20" spans="1:10" x14ac:dyDescent="0.2">
      <c r="A20" s="17"/>
      <c r="B20" s="17"/>
      <c r="C20" s="8"/>
      <c r="D20" s="8"/>
      <c r="E20" s="8"/>
      <c r="F20" s="17">
        <v>285.62</v>
      </c>
      <c r="G20" s="17">
        <v>17480</v>
      </c>
      <c r="H20" s="18">
        <f t="shared" si="0"/>
        <v>25513703.699942391</v>
      </c>
      <c r="I20" s="22">
        <f t="shared" si="2"/>
        <v>-3.1642320792997696</v>
      </c>
      <c r="J20" s="22">
        <f t="shared" si="1"/>
        <v>10.012364651669744</v>
      </c>
    </row>
    <row r="21" spans="1:10" x14ac:dyDescent="0.2">
      <c r="A21" s="17"/>
      <c r="B21" s="17"/>
      <c r="C21" s="8"/>
      <c r="D21" s="8"/>
      <c r="E21" s="8"/>
      <c r="F21" s="17">
        <v>288.94</v>
      </c>
      <c r="G21" s="17">
        <v>20364</v>
      </c>
      <c r="H21" s="18">
        <f t="shared" si="0"/>
        <v>26847839.528311938</v>
      </c>
      <c r="I21" s="22">
        <f t="shared" si="2"/>
        <v>-3.1200462549781474</v>
      </c>
      <c r="J21" s="22">
        <f t="shared" si="1"/>
        <v>9.734688633203163</v>
      </c>
    </row>
    <row r="22" spans="1:10" x14ac:dyDescent="0.2">
      <c r="A22" s="17"/>
      <c r="B22" s="17"/>
      <c r="C22" s="8"/>
      <c r="D22" s="8"/>
      <c r="E22" s="8"/>
      <c r="F22" s="17">
        <v>293.87</v>
      </c>
      <c r="G22" s="17">
        <v>25544</v>
      </c>
      <c r="H22" s="18">
        <f t="shared" si="0"/>
        <v>28912871.296971802</v>
      </c>
      <c r="I22" s="22">
        <f t="shared" si="2"/>
        <v>-3.0538023174609696</v>
      </c>
      <c r="J22" s="22">
        <f t="shared" si="1"/>
        <v>9.3257085941299884</v>
      </c>
    </row>
    <row r="23" spans="1:10" x14ac:dyDescent="0.2">
      <c r="A23" s="17"/>
      <c r="B23" s="17"/>
      <c r="C23" s="8"/>
      <c r="D23" s="8"/>
      <c r="E23" s="8"/>
      <c r="F23" s="17">
        <v>294.63</v>
      </c>
      <c r="G23" s="17">
        <v>26079</v>
      </c>
      <c r="H23" s="18">
        <f t="shared" si="0"/>
        <v>29240230.520375837</v>
      </c>
      <c r="I23" s="22">
        <f t="shared" si="2"/>
        <v>-3.0496898577895655</v>
      </c>
      <c r="J23" s="22">
        <f t="shared" si="1"/>
        <v>9.3006082287045402</v>
      </c>
    </row>
    <row r="24" spans="1:10" x14ac:dyDescent="0.2">
      <c r="A24" s="17"/>
      <c r="B24" s="17"/>
      <c r="C24" s="8"/>
      <c r="D24" s="8"/>
      <c r="E24" s="8"/>
      <c r="F24" s="17">
        <v>299.86</v>
      </c>
      <c r="G24" s="17">
        <v>32636</v>
      </c>
      <c r="H24" s="18">
        <f t="shared" si="0"/>
        <v>31559106.111746434</v>
      </c>
      <c r="I24" s="22">
        <f t="shared" si="2"/>
        <v>-2.985427769185371</v>
      </c>
      <c r="J24" s="22">
        <f t="shared" si="1"/>
        <v>8.9127789650231417</v>
      </c>
    </row>
    <row r="25" spans="1:10" x14ac:dyDescent="0.2">
      <c r="A25" s="17"/>
      <c r="B25" s="17"/>
      <c r="C25" s="8"/>
      <c r="D25" s="8"/>
      <c r="E25" s="8"/>
      <c r="F25" s="17">
        <v>302.43</v>
      </c>
      <c r="G25" s="17">
        <v>36912</v>
      </c>
      <c r="H25" s="18">
        <f t="shared" si="0"/>
        <v>32741290.492453668</v>
      </c>
      <c r="I25" s="22">
        <f t="shared" si="2"/>
        <v>-2.9479282158801601</v>
      </c>
      <c r="J25" s="22">
        <f t="shared" si="1"/>
        <v>8.6902807659823829</v>
      </c>
    </row>
    <row r="26" spans="1:10" x14ac:dyDescent="0.2">
      <c r="A26" s="17"/>
      <c r="B26" s="17"/>
      <c r="C26" s="8"/>
      <c r="D26" s="8"/>
      <c r="E26" s="8"/>
      <c r="F26" s="17">
        <v>308.22000000000003</v>
      </c>
      <c r="G26" s="17">
        <v>45461</v>
      </c>
      <c r="H26" s="18">
        <f t="shared" si="0"/>
        <v>35509168.491885036</v>
      </c>
      <c r="I26" s="22">
        <f t="shared" si="2"/>
        <v>-2.8927015180540483</v>
      </c>
      <c r="J26" s="22">
        <f t="shared" si="1"/>
        <v>8.3677220725521959</v>
      </c>
    </row>
    <row r="27" spans="1:10" x14ac:dyDescent="0.2">
      <c r="A27" s="17"/>
      <c r="B27" s="17"/>
      <c r="C27" s="8"/>
      <c r="D27" s="8"/>
      <c r="E27" s="8"/>
      <c r="F27" s="17">
        <v>311.75</v>
      </c>
      <c r="G27" s="17">
        <v>53675</v>
      </c>
      <c r="H27" s="18">
        <f t="shared" si="0"/>
        <v>37268493.153642438</v>
      </c>
      <c r="I27" s="22">
        <f t="shared" si="2"/>
        <v>-2.8415697805286309</v>
      </c>
      <c r="J27" s="22">
        <f t="shared" si="1"/>
        <v>8.0745188176135319</v>
      </c>
    </row>
    <row r="28" spans="1:10" x14ac:dyDescent="0.2">
      <c r="A28" s="17"/>
      <c r="B28" s="17"/>
      <c r="C28" s="8"/>
      <c r="D28" s="8"/>
      <c r="E28" s="8"/>
      <c r="F28" s="17">
        <v>314.68</v>
      </c>
      <c r="G28" s="17">
        <v>58168</v>
      </c>
      <c r="H28" s="18">
        <f t="shared" si="0"/>
        <v>38770551.38059894</v>
      </c>
      <c r="I28" s="22">
        <f t="shared" si="2"/>
        <v>-2.8238178457925711</v>
      </c>
      <c r="J28" s="22">
        <f t="shared" si="1"/>
        <v>7.9739472262165974</v>
      </c>
    </row>
    <row r="29" spans="1:10" x14ac:dyDescent="0.2">
      <c r="A29" s="17"/>
      <c r="B29" s="17"/>
      <c r="C29" s="8"/>
      <c r="D29" s="8"/>
      <c r="E29" s="8"/>
      <c r="F29" s="17">
        <v>318.66000000000003</v>
      </c>
      <c r="G29" s="17">
        <v>67424</v>
      </c>
      <c r="H29" s="18">
        <f t="shared" si="0"/>
        <v>40872098.240572475</v>
      </c>
      <c r="I29" s="22">
        <f t="shared" si="2"/>
        <v>-2.7826124196218922</v>
      </c>
      <c r="J29" s="22">
        <f t="shared" si="1"/>
        <v>7.7429318778340015</v>
      </c>
    </row>
    <row r="30" spans="1:10" x14ac:dyDescent="0.2">
      <c r="A30" s="17"/>
      <c r="B30" s="17"/>
      <c r="C30" s="8"/>
      <c r="D30" s="8"/>
      <c r="E30" s="8"/>
      <c r="F30" s="17">
        <v>320.47000000000003</v>
      </c>
      <c r="G30" s="17">
        <v>74449</v>
      </c>
      <c r="H30" s="18">
        <f t="shared" si="0"/>
        <v>41851308.396879569</v>
      </c>
      <c r="I30" s="22">
        <f t="shared" si="2"/>
        <v>-2.7498501712060683</v>
      </c>
      <c r="J30" s="22">
        <f t="shared" si="1"/>
        <v>7.5616759640820437</v>
      </c>
    </row>
    <row r="31" spans="1:10" x14ac:dyDescent="0.2">
      <c r="A31" s="17"/>
      <c r="B31" s="17"/>
      <c r="C31" s="8"/>
      <c r="D31" s="8"/>
      <c r="E31" s="8"/>
      <c r="F31" s="17">
        <v>328.22</v>
      </c>
      <c r="G31" s="17">
        <v>94365</v>
      </c>
      <c r="H31" s="18">
        <f t="shared" si="0"/>
        <v>46211680.614141248</v>
      </c>
      <c r="I31" s="22">
        <f t="shared" si="2"/>
        <v>-2.6899408188717322</v>
      </c>
      <c r="J31" s="22">
        <f t="shared" si="1"/>
        <v>7.2357816090323253</v>
      </c>
    </row>
    <row r="32" spans="1:10" x14ac:dyDescent="0.2">
      <c r="A32" s="17"/>
      <c r="B32" s="17"/>
      <c r="C32" s="8"/>
      <c r="D32" s="8"/>
      <c r="E32" s="8"/>
      <c r="F32" s="17">
        <v>329.03</v>
      </c>
      <c r="G32" s="17">
        <v>100670</v>
      </c>
      <c r="H32" s="18">
        <f t="shared" si="0"/>
        <v>46683205.021555647</v>
      </c>
      <c r="I32" s="22">
        <f t="shared" si="2"/>
        <v>-2.6662605961439905</v>
      </c>
      <c r="J32" s="22">
        <f t="shared" si="1"/>
        <v>7.1089455665501076</v>
      </c>
    </row>
    <row r="33" spans="1:10" x14ac:dyDescent="0.2">
      <c r="A33" s="17"/>
      <c r="B33" s="17"/>
      <c r="C33" s="8"/>
      <c r="D33" s="8"/>
      <c r="E33" s="8"/>
      <c r="F33" s="17">
        <v>338.01</v>
      </c>
      <c r="G33" s="17">
        <v>135600</v>
      </c>
      <c r="H33" s="18">
        <f t="shared" si="0"/>
        <v>52113123.193389103</v>
      </c>
      <c r="I33" s="22">
        <f t="shared" si="2"/>
        <v>-2.5846874121333023</v>
      </c>
      <c r="J33" s="22">
        <f t="shared" si="1"/>
        <v>6.6806090184403475</v>
      </c>
    </row>
    <row r="34" spans="1:10" x14ac:dyDescent="0.2">
      <c r="A34" s="17"/>
      <c r="B34" s="17"/>
      <c r="C34" s="8"/>
      <c r="D34" s="8"/>
      <c r="E34" s="8"/>
      <c r="F34" s="17">
        <v>338.95</v>
      </c>
      <c r="G34" s="17">
        <v>136630</v>
      </c>
      <c r="H34" s="18">
        <f t="shared" si="0"/>
        <v>52703104.711830318</v>
      </c>
      <c r="I34" s="22">
        <f t="shared" si="2"/>
        <v>-2.5862901316877043</v>
      </c>
      <c r="J34" s="22">
        <f t="shared" si="1"/>
        <v>6.6888966452652028</v>
      </c>
    </row>
    <row r="35" spans="1:10" x14ac:dyDescent="0.2">
      <c r="A35" s="17"/>
      <c r="B35" s="17"/>
      <c r="C35" s="8"/>
      <c r="D35" s="8"/>
      <c r="E35" s="8"/>
      <c r="F35" s="17">
        <v>347.09</v>
      </c>
      <c r="G35" s="17">
        <v>180020</v>
      </c>
      <c r="H35" s="18">
        <f t="shared" si="0"/>
        <v>57984761.363863043</v>
      </c>
      <c r="I35" s="22">
        <f t="shared" si="2"/>
        <v>-2.5079931167989304</v>
      </c>
      <c r="J35" s="22">
        <f t="shared" si="1"/>
        <v>6.2900294739108134</v>
      </c>
    </row>
    <row r="36" spans="1:10" x14ac:dyDescent="0.2">
      <c r="A36" s="17"/>
      <c r="B36" s="17"/>
      <c r="C36" s="8"/>
      <c r="D36" s="8"/>
      <c r="E36" s="8"/>
      <c r="F36" s="17">
        <v>355.19</v>
      </c>
      <c r="G36" s="17">
        <v>228520</v>
      </c>
      <c r="H36" s="18">
        <f t="shared" si="0"/>
        <v>63549945.533476211</v>
      </c>
      <c r="I36" s="22">
        <f t="shared" si="2"/>
        <v>-2.444190967282462</v>
      </c>
      <c r="J36" s="22">
        <f t="shared" si="1"/>
        <v>5.9740694845451774</v>
      </c>
    </row>
    <row r="37" spans="1:10" x14ac:dyDescent="0.2">
      <c r="A37" s="17"/>
      <c r="B37" s="17"/>
      <c r="C37" s="8"/>
      <c r="D37" s="8"/>
      <c r="E37" s="8"/>
      <c r="F37" s="17">
        <v>365.73</v>
      </c>
      <c r="G37" s="17">
        <v>306300</v>
      </c>
      <c r="H37" s="18">
        <f t="shared" si="0"/>
        <v>71257927.441289738</v>
      </c>
      <c r="I37" s="22">
        <f t="shared" si="2"/>
        <v>-2.3666861898036942</v>
      </c>
      <c r="J37" s="22">
        <f t="shared" si="1"/>
        <v>5.6012035210075277</v>
      </c>
    </row>
    <row r="38" spans="1:10" x14ac:dyDescent="0.2">
      <c r="A38" s="17"/>
      <c r="B38" s="17"/>
      <c r="C38" s="8"/>
      <c r="D38" s="8"/>
      <c r="E38" s="8"/>
      <c r="F38" s="17">
        <v>377.03</v>
      </c>
      <c r="G38" s="17">
        <v>410700</v>
      </c>
      <c r="H38" s="18">
        <f t="shared" si="0"/>
        <v>80111669.860041097</v>
      </c>
      <c r="I38" s="22">
        <f t="shared" si="2"/>
        <v>-2.2901710814785696</v>
      </c>
      <c r="J38" s="22">
        <f t="shared" si="1"/>
        <v>5.2448835824407212</v>
      </c>
    </row>
    <row r="39" spans="1:10" x14ac:dyDescent="0.2">
      <c r="A39" s="17"/>
      <c r="B39" s="17"/>
      <c r="C39" s="8"/>
      <c r="D39" s="8"/>
      <c r="E39" s="8"/>
      <c r="F39" s="17">
        <v>390.32</v>
      </c>
      <c r="G39" s="17">
        <v>565500</v>
      </c>
      <c r="H39" s="18">
        <f t="shared" si="0"/>
        <v>91309419.479055285</v>
      </c>
      <c r="I39" s="22">
        <f t="shared" si="2"/>
        <v>-2.2080829723994837</v>
      </c>
      <c r="J39" s="22">
        <f t="shared" si="1"/>
        <v>4.8756304130005388</v>
      </c>
    </row>
    <row r="40" spans="1:10" x14ac:dyDescent="0.2">
      <c r="A40" s="17"/>
      <c r="B40" s="17"/>
      <c r="C40" s="8"/>
      <c r="D40" s="8"/>
      <c r="E40" s="8"/>
      <c r="F40" s="17">
        <v>397.45</v>
      </c>
      <c r="G40" s="17">
        <v>665470</v>
      </c>
      <c r="H40" s="18">
        <f t="shared" si="0"/>
        <v>97666969.746548459</v>
      </c>
      <c r="I40" s="22">
        <f t="shared" si="2"/>
        <v>-2.1666192314809418</v>
      </c>
      <c r="J40" s="22">
        <f t="shared" si="1"/>
        <v>4.6942388942230666</v>
      </c>
    </row>
    <row r="41" spans="1:10" x14ac:dyDescent="0.2">
      <c r="A41" s="17"/>
      <c r="B41" s="17"/>
      <c r="C41" s="8"/>
      <c r="D41" s="8"/>
      <c r="E41" s="8"/>
      <c r="F41" s="17">
        <v>446.37</v>
      </c>
      <c r="G41" s="17">
        <v>1768200</v>
      </c>
      <c r="H41" s="18">
        <f t="shared" si="0"/>
        <v>147821789.55848405</v>
      </c>
      <c r="I41" s="22">
        <f t="shared" si="2"/>
        <v>-1.9222070693917397</v>
      </c>
      <c r="J41" s="22">
        <f t="shared" si="1"/>
        <v>3.6948800176195804</v>
      </c>
    </row>
    <row r="42" spans="1:10" x14ac:dyDescent="0.2">
      <c r="A42" s="17"/>
      <c r="B42" s="17"/>
      <c r="C42" s="8"/>
      <c r="D42" s="8"/>
      <c r="E42" s="8"/>
      <c r="F42" s="17">
        <v>457.62</v>
      </c>
      <c r="G42" s="17">
        <v>2148400</v>
      </c>
      <c r="H42" s="18">
        <f t="shared" si="0"/>
        <v>160940014.61917564</v>
      </c>
      <c r="I42" s="22">
        <f t="shared" si="2"/>
        <v>-1.874548892737125</v>
      </c>
      <c r="J42" s="22">
        <f t="shared" si="1"/>
        <v>3.5139335512619811</v>
      </c>
    </row>
    <row r="43" spans="1:10" x14ac:dyDescent="0.2">
      <c r="A43" s="17"/>
      <c r="B43" s="17"/>
      <c r="C43" s="8"/>
      <c r="D43" s="8"/>
      <c r="E43" s="8"/>
      <c r="F43" s="17">
        <v>470.61</v>
      </c>
      <c r="G43" s="17">
        <v>2662800</v>
      </c>
      <c r="H43" s="18">
        <f t="shared" si="0"/>
        <v>176802958.83574733</v>
      </c>
      <c r="I43" s="22">
        <f t="shared" si="2"/>
        <v>-1.8221509804703029</v>
      </c>
      <c r="J43" s="22">
        <f t="shared" si="1"/>
        <v>3.3202341956288861</v>
      </c>
    </row>
    <row r="44" spans="1:10" x14ac:dyDescent="0.2">
      <c r="A44" s="17"/>
      <c r="B44" s="17"/>
      <c r="C44" s="8"/>
      <c r="D44" s="8"/>
      <c r="E44" s="8"/>
      <c r="F44" s="17">
        <v>481.33</v>
      </c>
      <c r="G44" s="17">
        <v>3159900</v>
      </c>
      <c r="H44" s="18">
        <f t="shared" si="0"/>
        <v>190461258.76357803</v>
      </c>
      <c r="I44" s="22">
        <f t="shared" si="2"/>
        <v>-1.7801333113628157</v>
      </c>
      <c r="J44" s="22">
        <f t="shared" si="1"/>
        <v>3.1688746062235436</v>
      </c>
    </row>
    <row r="45" spans="1:10" x14ac:dyDescent="0.2">
      <c r="A45" s="17"/>
      <c r="B45" s="17"/>
      <c r="C45" s="8"/>
      <c r="D45" s="8"/>
      <c r="E45" s="8"/>
      <c r="F45" s="17">
        <v>492.33</v>
      </c>
      <c r="G45" s="17">
        <v>3722900</v>
      </c>
      <c r="H45" s="18">
        <f t="shared" si="0"/>
        <v>204999071.99252602</v>
      </c>
      <c r="I45" s="22">
        <f t="shared" si="2"/>
        <v>-1.7408705241722213</v>
      </c>
      <c r="J45" s="22">
        <f t="shared" si="1"/>
        <v>3.0306301819316648</v>
      </c>
    </row>
    <row r="46" spans="1:10" x14ac:dyDescent="0.2">
      <c r="A46" s="17"/>
      <c r="B46" s="17"/>
      <c r="C46" s="8"/>
      <c r="D46" s="8"/>
      <c r="E46" s="8"/>
      <c r="F46" s="17">
        <v>496.74</v>
      </c>
      <c r="G46" s="17">
        <v>3975900</v>
      </c>
      <c r="H46" s="18">
        <f t="shared" si="0"/>
        <v>210973694.00145105</v>
      </c>
      <c r="I46" s="22">
        <f t="shared" si="2"/>
        <v>-1.7247928544469664</v>
      </c>
      <c r="J46" s="22">
        <f t="shared" si="1"/>
        <v>2.9749103907513144</v>
      </c>
    </row>
    <row r="47" spans="1:10" x14ac:dyDescent="0.2">
      <c r="A47" s="17"/>
      <c r="B47" s="17"/>
      <c r="C47" s="8"/>
      <c r="D47" s="8"/>
      <c r="E47" s="8"/>
      <c r="F47" s="17">
        <v>499.79</v>
      </c>
      <c r="G47" s="17">
        <v>4166700</v>
      </c>
      <c r="H47" s="18">
        <f t="shared" si="0"/>
        <v>215154183.8737272</v>
      </c>
      <c r="I47" s="22">
        <f t="shared" si="2"/>
        <v>-1.7129575631314973</v>
      </c>
      <c r="J47" s="22">
        <f t="shared" si="1"/>
        <v>2.9342236130893973</v>
      </c>
    </row>
    <row r="48" spans="1:10" x14ac:dyDescent="0.2">
      <c r="A48" s="17"/>
      <c r="B48" s="17"/>
      <c r="C48" s="8"/>
      <c r="D48" s="8"/>
      <c r="E48" s="8"/>
      <c r="F48" s="17">
        <v>505.69</v>
      </c>
      <c r="G48" s="17">
        <v>4534100</v>
      </c>
      <c r="H48" s="18">
        <f t="shared" si="0"/>
        <v>223352288.99333176</v>
      </c>
      <c r="I48" s="22">
        <f t="shared" si="2"/>
        <v>-1.6924993133326849</v>
      </c>
      <c r="J48" s="22">
        <f t="shared" si="1"/>
        <v>2.8645539256316099</v>
      </c>
    </row>
    <row r="49" spans="1:10" x14ac:dyDescent="0.2">
      <c r="A49" s="17"/>
      <c r="B49" s="17"/>
      <c r="C49" s="8"/>
      <c r="D49" s="8"/>
      <c r="E49" s="8"/>
      <c r="F49" s="17">
        <v>507.61</v>
      </c>
      <c r="G49" s="17">
        <v>4663000</v>
      </c>
      <c r="H49" s="18">
        <f t="shared" si="0"/>
        <v>226051539.24478856</v>
      </c>
      <c r="I49" s="22">
        <f t="shared" si="2"/>
        <v>-1.6855420531520169</v>
      </c>
      <c r="J49" s="22">
        <f t="shared" si="1"/>
        <v>2.8410520129439165</v>
      </c>
    </row>
    <row r="50" spans="1:10" x14ac:dyDescent="0.2">
      <c r="A50" s="17"/>
      <c r="B50" s="17"/>
      <c r="C50" s="8"/>
      <c r="D50" s="8"/>
      <c r="E50" s="8"/>
      <c r="F50" s="24">
        <v>508.1</v>
      </c>
      <c r="G50" s="24">
        <v>4700000</v>
      </c>
      <c r="H50" s="18">
        <f t="shared" si="0"/>
        <v>226742864.73486325</v>
      </c>
      <c r="I50" s="22">
        <f t="shared" si="2"/>
        <v>-1.6834357714015633</v>
      </c>
      <c r="J50" s="29">
        <f t="shared" si="1"/>
        <v>2.8339559964343763</v>
      </c>
    </row>
    <row r="51" spans="1:10" x14ac:dyDescent="0.2">
      <c r="A51" s="17"/>
      <c r="B51" s="17"/>
      <c r="C51" s="8"/>
      <c r="D51" s="8"/>
      <c r="E51" s="8"/>
    </row>
    <row r="52" spans="1:10" x14ac:dyDescent="0.2">
      <c r="A52" s="17"/>
      <c r="B52" s="17"/>
      <c r="C52" s="8"/>
      <c r="D52" s="8"/>
      <c r="E52" s="8"/>
    </row>
    <row r="53" spans="1:10" x14ac:dyDescent="0.2">
      <c r="A53" s="17"/>
      <c r="B53" s="17"/>
      <c r="C53" s="8"/>
      <c r="D53" s="8"/>
      <c r="E53" s="8"/>
    </row>
    <row r="54" spans="1:10" x14ac:dyDescent="0.2">
      <c r="A54" s="17"/>
      <c r="B54" s="17"/>
      <c r="C54" s="8"/>
      <c r="D54" s="8"/>
      <c r="E54" s="8"/>
    </row>
    <row r="55" spans="1:10" x14ac:dyDescent="0.2">
      <c r="A55" s="17"/>
      <c r="B55" s="17"/>
      <c r="C55" s="8"/>
      <c r="D55" s="8"/>
      <c r="E55" s="8"/>
    </row>
    <row r="56" spans="1:10" x14ac:dyDescent="0.2">
      <c r="A56" s="17"/>
      <c r="B56" s="17"/>
      <c r="C56" s="8"/>
      <c r="D56" s="8"/>
      <c r="E56" s="8"/>
    </row>
    <row r="57" spans="1:10" x14ac:dyDescent="0.2">
      <c r="A57" s="17"/>
      <c r="B57" s="17"/>
      <c r="C57" s="8"/>
      <c r="D57" s="8"/>
      <c r="E57" s="8"/>
    </row>
    <row r="58" spans="1:10" x14ac:dyDescent="0.2">
      <c r="A58" s="17"/>
      <c r="B58" s="17"/>
      <c r="C58" s="8"/>
      <c r="D58" s="8"/>
      <c r="E58" s="8"/>
    </row>
    <row r="59" spans="1:10" x14ac:dyDescent="0.2">
      <c r="A59" s="17"/>
      <c r="B59" s="17"/>
      <c r="C59" s="8"/>
      <c r="D59" s="8"/>
      <c r="E59" s="8"/>
    </row>
    <row r="60" spans="1:10" x14ac:dyDescent="0.2">
      <c r="A60" s="17"/>
      <c r="B60" s="17"/>
      <c r="C60" s="8"/>
      <c r="D60" s="8"/>
      <c r="E60" s="8"/>
    </row>
    <row r="61" spans="1:10" x14ac:dyDescent="0.2">
      <c r="A61" s="17"/>
      <c r="B61" s="17"/>
      <c r="C61" s="8"/>
      <c r="D61" s="8"/>
      <c r="E61" s="8"/>
    </row>
    <row r="62" spans="1:10" x14ac:dyDescent="0.2">
      <c r="A62" s="17"/>
      <c r="B62" s="17"/>
      <c r="C62" s="8"/>
      <c r="D62" s="8"/>
      <c r="E62" s="8"/>
    </row>
    <row r="63" spans="1:10" x14ac:dyDescent="0.2">
      <c r="A63" s="17"/>
      <c r="B63" s="17"/>
      <c r="C63" s="8"/>
      <c r="D63" s="8"/>
      <c r="E63" s="8"/>
    </row>
    <row r="64" spans="1:10" x14ac:dyDescent="0.2">
      <c r="A64" s="17"/>
      <c r="B64" s="17"/>
      <c r="C64" s="8"/>
      <c r="D64" s="8"/>
      <c r="E64" s="8"/>
    </row>
  </sheetData>
  <phoneticPr fontId="3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N9"/>
  <sheetViews>
    <sheetView workbookViewId="0">
      <selection activeCell="L7" sqref="L7"/>
    </sheetView>
  </sheetViews>
  <sheetFormatPr defaultRowHeight="12.75" x14ac:dyDescent="0.2"/>
  <cols>
    <col min="14" max="14" width="12.7109375" bestFit="1" customWidth="1"/>
  </cols>
  <sheetData>
    <row r="2" spans="6:14" ht="14.25" x14ac:dyDescent="0.2">
      <c r="F2" s="14" t="s">
        <v>2</v>
      </c>
      <c r="G2" s="14" t="s">
        <v>4</v>
      </c>
      <c r="L2" s="15" t="s">
        <v>8</v>
      </c>
      <c r="M2" s="16"/>
      <c r="N2" s="13" t="s">
        <v>9</v>
      </c>
    </row>
    <row r="3" spans="6:14" ht="15" x14ac:dyDescent="0.25">
      <c r="F3" s="2" t="s">
        <v>3</v>
      </c>
      <c r="G3" s="2" t="s">
        <v>13</v>
      </c>
      <c r="L3" s="15" t="s">
        <v>12</v>
      </c>
      <c r="M3" s="12"/>
      <c r="N3" s="13" t="s">
        <v>10</v>
      </c>
    </row>
    <row r="4" spans="6:14" x14ac:dyDescent="0.2">
      <c r="F4" s="4">
        <v>0</v>
      </c>
      <c r="G4" s="4">
        <v>998</v>
      </c>
    </row>
    <row r="5" spans="6:14" x14ac:dyDescent="0.2">
      <c r="F5" s="4">
        <v>100</v>
      </c>
      <c r="G5" s="4">
        <v>489</v>
      </c>
    </row>
    <row r="6" spans="6:14" x14ac:dyDescent="0.2">
      <c r="F6" s="4">
        <v>200</v>
      </c>
      <c r="G6" s="4">
        <v>321</v>
      </c>
    </row>
    <row r="7" spans="6:14" x14ac:dyDescent="0.2">
      <c r="F7" s="4">
        <v>300</v>
      </c>
      <c r="G7" s="4">
        <v>270</v>
      </c>
    </row>
    <row r="8" spans="6:14" x14ac:dyDescent="0.2">
      <c r="F8" s="6">
        <v>400</v>
      </c>
      <c r="G8" s="6">
        <v>201</v>
      </c>
    </row>
    <row r="9" spans="6:14" x14ac:dyDescent="0.2">
      <c r="F9" s="3"/>
      <c r="G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Ex_1-Plot_Trendlines</vt:lpstr>
      <vt:lpstr>Practice_1</vt:lpstr>
      <vt:lpstr>Ex_2-Min_SSE</vt:lpstr>
      <vt:lpstr>Practice_2</vt:lpstr>
    </vt:vector>
  </TitlesOfParts>
  <Company>Chemical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Bundy</dc:creator>
  <cp:lastModifiedBy>Doug</cp:lastModifiedBy>
  <dcterms:created xsi:type="dcterms:W3CDTF">2006-11-01T16:02:52Z</dcterms:created>
  <dcterms:modified xsi:type="dcterms:W3CDTF">2019-03-21T05:47:19Z</dcterms:modified>
</cp:coreProperties>
</file>