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www\classes\475\Notes\"/>
    </mc:Choice>
  </mc:AlternateContent>
  <xr:revisionPtr revIDLastSave="0" documentId="13_ncr:1_{2D7F0BE4-2B66-4279-A2B5-33F3E3A77C3D}" xr6:coauthVersionLast="44" xr6:coauthVersionMax="44" xr10:uidLastSave="{00000000-0000-0000-0000-000000000000}"/>
  <bookViews>
    <workbookView xWindow="-120" yWindow="-120" windowWidth="18045" windowHeight="15600" activeTab="2" xr2:uid="{00000000-000D-0000-FFFF-FFFF00000000}"/>
  </bookViews>
  <sheets>
    <sheet name="Prob 1a" sheetId="2" r:id="rId1"/>
    <sheet name="Prob2a" sheetId="1" r:id="rId2"/>
    <sheet name="Prob3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3" l="1"/>
  <c r="F39" i="3"/>
  <c r="I41" i="3"/>
  <c r="I7" i="3" l="1"/>
  <c r="D27" i="3"/>
  <c r="D26" i="3"/>
  <c r="B36" i="3"/>
  <c r="C39" i="3" s="1"/>
  <c r="C36" i="3"/>
  <c r="B24" i="3"/>
  <c r="D7" i="3" s="1"/>
  <c r="B23" i="3"/>
  <c r="C19" i="3" s="1"/>
  <c r="B22" i="3"/>
  <c r="B15" i="2"/>
  <c r="B16" i="2" s="1"/>
  <c r="D16" i="2"/>
  <c r="E17" i="3" l="1"/>
  <c r="E13" i="3"/>
  <c r="C6" i="3"/>
  <c r="C15" i="3"/>
  <c r="E9" i="3"/>
  <c r="C13" i="3"/>
  <c r="E5" i="3"/>
  <c r="E16" i="3"/>
  <c r="E12" i="3"/>
  <c r="E8" i="3"/>
  <c r="E19" i="3"/>
  <c r="E15" i="3"/>
  <c r="E11" i="3"/>
  <c r="E7" i="3"/>
  <c r="E18" i="3"/>
  <c r="E14" i="3"/>
  <c r="E10" i="3"/>
  <c r="E6" i="3"/>
  <c r="D17" i="3"/>
  <c r="D13" i="3"/>
  <c r="D9" i="3"/>
  <c r="D18" i="3"/>
  <c r="D14" i="3"/>
  <c r="D10" i="3"/>
  <c r="D6" i="3"/>
  <c r="C14" i="3"/>
  <c r="C16" i="3"/>
  <c r="D5" i="3"/>
  <c r="D16" i="3"/>
  <c r="D12" i="3"/>
  <c r="D8" i="3"/>
  <c r="D19" i="3"/>
  <c r="D15" i="3"/>
  <c r="D11" i="3"/>
  <c r="C18" i="3"/>
  <c r="C17" i="3"/>
  <c r="C5" i="3"/>
  <c r="C7" i="3"/>
  <c r="C11" i="3"/>
  <c r="C9" i="3"/>
  <c r="C12" i="3"/>
  <c r="C8" i="3"/>
  <c r="C10" i="3"/>
  <c r="C15" i="1"/>
  <c r="D28" i="3" l="1"/>
  <c r="D29" i="3" s="1"/>
  <c r="C26" i="3"/>
  <c r="I40" i="3" s="1"/>
  <c r="I42" i="3" s="1"/>
  <c r="C27" i="3"/>
  <c r="F37" i="3"/>
  <c r="J7" i="3" l="1"/>
  <c r="I44" i="3"/>
  <c r="I43" i="3"/>
  <c r="F36" i="3"/>
  <c r="B12" i="1" l="1"/>
  <c r="C11" i="1"/>
  <c r="C12" i="1"/>
  <c r="B14" i="2" l="1"/>
  <c r="B13" i="2"/>
  <c r="B11" i="1"/>
  <c r="C14" i="1" s="1"/>
  <c r="D18" i="1" s="1"/>
  <c r="B20" i="2" l="1"/>
  <c r="B21" i="2"/>
</calcChain>
</file>

<file path=xl/sharedStrings.xml><?xml version="1.0" encoding="utf-8"?>
<sst xmlns="http://schemas.openxmlformats.org/spreadsheetml/2006/main" count="57" uniqueCount="53">
  <si>
    <t>Day 1</t>
  </si>
  <si>
    <t>Day 2</t>
  </si>
  <si>
    <t>T=</t>
  </si>
  <si>
    <t>ttest</t>
  </si>
  <si>
    <t>Since |T| is less than the ttest, there is no difference.</t>
  </si>
  <si>
    <t>0.745, 0.749, 0.745, 0.743, 0.749, 0.744, 0.743, 0.744</t>
  </si>
  <si>
    <t>n=</t>
  </si>
  <si>
    <t>Avg=</t>
  </si>
  <si>
    <t>stdev=</t>
  </si>
  <si>
    <t>ttest=</t>
  </si>
  <si>
    <t>conf int=</t>
  </si>
  <si>
    <t>Ans = 0.745 plus or minus 0.002 inches</t>
  </si>
  <si>
    <t>Using the equation</t>
  </si>
  <si>
    <t>x=</t>
  </si>
  <si>
    <t>mV</t>
  </si>
  <si>
    <t>Is there a difference?</t>
  </si>
  <si>
    <t>r^2=</t>
  </si>
  <si>
    <t>From Igor plot, UC=</t>
  </si>
  <si>
    <t>LC=</t>
  </si>
  <si>
    <t>i.e., +</t>
  </si>
  <si>
    <t>and -</t>
  </si>
  <si>
    <t>CONFIDENCE.T(0.05,stdev,n)</t>
  </si>
  <si>
    <t>Stdev=</t>
  </si>
  <si>
    <t>S_Y=</t>
  </si>
  <si>
    <t>Xbar=</t>
  </si>
  <si>
    <t>Sum(x-xbar)</t>
  </si>
  <si>
    <t>(x-xbar)^2</t>
  </si>
  <si>
    <t>t=</t>
  </si>
  <si>
    <t>Plus/minus=</t>
  </si>
  <si>
    <t>STEYX</t>
  </si>
  <si>
    <t>Ybar=</t>
  </si>
  <si>
    <t>m=</t>
  </si>
  <si>
    <t>b=</t>
  </si>
  <si>
    <t>x</t>
  </si>
  <si>
    <t>Y</t>
  </si>
  <si>
    <t>deg of freedom</t>
  </si>
  <si>
    <t>X0=</t>
  </si>
  <si>
    <t>y=</t>
  </si>
  <si>
    <t>At x=20, y=</t>
  </si>
  <si>
    <t>UC=</t>
  </si>
  <si>
    <t>Sum(y-ybar)^2</t>
  </si>
  <si>
    <t>(y-ybar)^2</t>
  </si>
  <si>
    <t>(x-xbar)*(y-ybar)</t>
  </si>
  <si>
    <t>Sum(x-xbar)*(y-ybar)</t>
  </si>
  <si>
    <t>(sum(x-xbar)*(y-ybar))^2</t>
  </si>
  <si>
    <t>Following example on web page:</t>
  </si>
  <si>
    <t>http://www.real-statistics.com/regression/confidence-and-prediction-intervals/</t>
  </si>
  <si>
    <t>Using DEVSQ(Xdata)</t>
  </si>
  <si>
    <t>Using DEVSQ(Ydata)</t>
  </si>
  <si>
    <t>Using STEYX(Yarray,Xarray)</t>
  </si>
  <si>
    <t>Using T.INV.2T(.05,13)</t>
  </si>
  <si>
    <t>not good fit</t>
  </si>
  <si>
    <t>Note: r^2 can be found in Excel or in Igor in the line commands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</si>
</sst>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5" fontId="0" fillId="0" borderId="0" xfId="0" applyNumberFormat="1"/>
    <xf numFmtId="0" fontId="0" fillId="2" borderId="0" xfId="0" applyFill="1"/>
    <xf numFmtId="164" fontId="0" fillId="2" borderId="0" xfId="0" applyNumberFormat="1" applyFill="1"/>
    <xf numFmtId="2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Prob3a!$B$4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#,##0.00000" sourceLinked="0"/>
            </c:trendlineLbl>
          </c:trendline>
          <c:xVal>
            <c:numRef>
              <c:f>Prob3a!$A$5:$A$19</c:f>
              <c:numCache>
                <c:formatCode>General</c:formatCode>
                <c:ptCount val="15"/>
                <c:pt idx="0">
                  <c:v>5</c:v>
                </c:pt>
                <c:pt idx="1">
                  <c:v>23</c:v>
                </c:pt>
                <c:pt idx="2">
                  <c:v>25</c:v>
                </c:pt>
                <c:pt idx="3">
                  <c:v>48</c:v>
                </c:pt>
                <c:pt idx="4">
                  <c:v>17</c:v>
                </c:pt>
                <c:pt idx="5">
                  <c:v>8</c:v>
                </c:pt>
                <c:pt idx="6">
                  <c:v>4</c:v>
                </c:pt>
                <c:pt idx="7">
                  <c:v>26</c:v>
                </c:pt>
                <c:pt idx="8">
                  <c:v>11</c:v>
                </c:pt>
                <c:pt idx="9">
                  <c:v>19</c:v>
                </c:pt>
                <c:pt idx="10">
                  <c:v>14</c:v>
                </c:pt>
                <c:pt idx="11">
                  <c:v>35</c:v>
                </c:pt>
                <c:pt idx="12">
                  <c:v>29</c:v>
                </c:pt>
                <c:pt idx="13">
                  <c:v>4</c:v>
                </c:pt>
                <c:pt idx="14">
                  <c:v>23</c:v>
                </c:pt>
              </c:numCache>
            </c:numRef>
          </c:xVal>
          <c:yVal>
            <c:numRef>
              <c:f>Prob3a!$B$5:$B$19</c:f>
              <c:numCache>
                <c:formatCode>General</c:formatCode>
                <c:ptCount val="15"/>
                <c:pt idx="0">
                  <c:v>80</c:v>
                </c:pt>
                <c:pt idx="1">
                  <c:v>78</c:v>
                </c:pt>
                <c:pt idx="2">
                  <c:v>60</c:v>
                </c:pt>
                <c:pt idx="3">
                  <c:v>53</c:v>
                </c:pt>
                <c:pt idx="4">
                  <c:v>85</c:v>
                </c:pt>
                <c:pt idx="5">
                  <c:v>84</c:v>
                </c:pt>
                <c:pt idx="6">
                  <c:v>73</c:v>
                </c:pt>
                <c:pt idx="7">
                  <c:v>79</c:v>
                </c:pt>
                <c:pt idx="8">
                  <c:v>81</c:v>
                </c:pt>
                <c:pt idx="9">
                  <c:v>75</c:v>
                </c:pt>
                <c:pt idx="10">
                  <c:v>68</c:v>
                </c:pt>
                <c:pt idx="11">
                  <c:v>72</c:v>
                </c:pt>
                <c:pt idx="12">
                  <c:v>58</c:v>
                </c:pt>
                <c:pt idx="13">
                  <c:v>92</c:v>
                </c:pt>
                <c:pt idx="14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92-47E5-BC7D-9A429289A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8078720"/>
        <c:axId val="1588079264"/>
      </c:scatterChart>
      <c:valAx>
        <c:axId val="1588078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mV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88079264"/>
        <c:crosses val="autoZero"/>
        <c:crossBetween val="midCat"/>
      </c:valAx>
      <c:valAx>
        <c:axId val="1588079264"/>
        <c:scaling>
          <c:orientation val="minMax"/>
          <c:min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 (C)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880787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8</xdr:row>
          <xdr:rowOff>38100</xdr:rowOff>
        </xdr:from>
        <xdr:to>
          <xdr:col>11</xdr:col>
          <xdr:colOff>19050</xdr:colOff>
          <xdr:row>14</xdr:row>
          <xdr:rowOff>114300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98AC0582-4D6F-4B52-BB53-82A3C565EB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9</xdr:row>
      <xdr:rowOff>23812</xdr:rowOff>
    </xdr:from>
    <xdr:to>
      <xdr:col>15</xdr:col>
      <xdr:colOff>561975</xdr:colOff>
      <xdr:row>25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147637</xdr:colOff>
      <xdr:row>31</xdr:row>
      <xdr:rowOff>28575</xdr:rowOff>
    </xdr:from>
    <xdr:ext cx="1968039" cy="66383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35FB27D-B940-4722-AB21-06AFAFD2DF95}"/>
                </a:ext>
              </a:extLst>
            </xdr:cNvPr>
            <xdr:cNvSpPr txBox="1"/>
          </xdr:nvSpPr>
          <xdr:spPr>
            <a:xfrm>
              <a:off x="4414837" y="4600575"/>
              <a:ext cx="1968039" cy="663836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acc>
                          <m:accPr>
                            <m:chr m:val="̂"/>
                            <m:ctrlPr>
                              <a:rPr lang="en-US" sz="20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en-US" sz="20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</m:acc>
                      </m:e>
                      <m:sub>
                        <m:r>
                          <a:rPr lang="en-US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0</m:t>
                        </m:r>
                      </m:sub>
                    </m:sSub>
                    <m:r>
                      <a:rPr lang="en-US" sz="20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±</m:t>
                    </m:r>
                    <m:sSub>
                      <m:sSubPr>
                        <m:ctrlPr>
                          <a:rPr lang="en-US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𝑆</m:t>
                        </m:r>
                      </m:e>
                      <m:sub>
                        <m:acc>
                          <m:accPr>
                            <m:chr m:val="̂"/>
                            <m:ctrlPr>
                              <a:rPr lang="en-US" sz="20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en-US" sz="20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</m:acc>
                      </m:sub>
                    </m:sSub>
                    <m:sSub>
                      <m:sSubPr>
                        <m:ctrlPr>
                          <a:rPr lang="en-US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𝑡</m:t>
                        </m:r>
                      </m:e>
                      <m:sub>
                        <m:r>
                          <a:rPr lang="en-US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𝑛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−2,1−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𝛼</m:t>
                        </m:r>
                      </m:sub>
                    </m:sSub>
                  </m:oMath>
                </m:oMathPara>
              </a14:m>
              <a:endParaRPr lang="en-US" sz="2000">
                <a:effectLst/>
              </a:endParaRPr>
            </a:p>
            <a:p>
              <a:endParaRPr lang="en-US" sz="20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35FB27D-B940-4722-AB21-06AFAFD2DF95}"/>
                </a:ext>
              </a:extLst>
            </xdr:cNvPr>
            <xdr:cNvSpPr txBox="1"/>
          </xdr:nvSpPr>
          <xdr:spPr>
            <a:xfrm>
              <a:off x="4414837" y="4600575"/>
              <a:ext cx="1968039" cy="663836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𝑌 ̂_0  ±𝑆_𝑌 ̂  𝑡_(𝑛−2,1−𝛼)</a:t>
              </a:r>
              <a:endParaRPr lang="en-US" sz="2000">
                <a:effectLst/>
              </a:endParaRPr>
            </a:p>
            <a:p>
              <a:endParaRPr lang="en-US" sz="2000"/>
            </a:p>
          </xdr:txBody>
        </xdr:sp>
      </mc:Fallback>
    </mc:AlternateContent>
    <xdr:clientData/>
  </xdr:oneCellAnchor>
  <xdr:oneCellAnchor>
    <xdr:from>
      <xdr:col>7</xdr:col>
      <xdr:colOff>90487</xdr:colOff>
      <xdr:row>34</xdr:row>
      <xdr:rowOff>66675</xdr:rowOff>
    </xdr:from>
    <xdr:ext cx="3326552" cy="70089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C8E6C13E-F2A8-45BE-A6AB-5D75B7C47ED4}"/>
                </a:ext>
              </a:extLst>
            </xdr:cNvPr>
            <xdr:cNvSpPr txBox="1"/>
          </xdr:nvSpPr>
          <xdr:spPr>
            <a:xfrm>
              <a:off x="4357687" y="7877175"/>
              <a:ext cx="3326552" cy="70089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8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𝑆</m:t>
                        </m:r>
                      </m:e>
                      <m:sub>
                        <m:acc>
                          <m:accPr>
                            <m:chr m:val="̂"/>
                            <m:ctrlPr>
                              <a:rPr lang="en-US" sz="18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en-US" sz="18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</m:acc>
                      </m:sub>
                    </m:sSub>
                    <m:r>
                      <a:rPr lang="en-US" sz="18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 </m:t>
                    </m:r>
                    <m:sSup>
                      <m:sSupPr>
                        <m:ctrlPr>
                          <a:rPr lang="en-US" sz="18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18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en-US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den>
                            </m:f>
                            <m:r>
                              <a:rPr lang="en-US" sz="18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+</m:t>
                            </m:r>
                            <m:f>
                              <m:fPr>
                                <m:ctrlPr>
                                  <a:rPr lang="en-US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p>
                                  <m:sSupPr>
                                    <m:ctrlPr>
                                      <a:rPr lang="en-U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d>
                                      <m:dPr>
                                        <m:ctrlPr>
                                          <a:rPr lang="en-U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sSub>
                                          <m:sSubPr>
                                            <m:ctrlPr>
                                              <a:rPr lang="en-US" sz="18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US" sz="18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m:t>𝑋</m:t>
                                            </m:r>
                                          </m:e>
                                          <m:sub>
                                            <m:r>
                                              <a:rPr lang="en-US" sz="18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m:t>0</m:t>
                                            </m:r>
                                          </m:sub>
                                        </m:sSub>
                                        <m:r>
                                          <a:rPr lang="en-U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−</m:t>
                                        </m:r>
                                        <m:acc>
                                          <m:accPr>
                                            <m:chr m:val="̅"/>
                                            <m:ctrlPr>
                                              <a:rPr lang="en-US" sz="18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accPr>
                                          <m:e>
                                            <m:r>
                                              <a:rPr lang="en-US" sz="18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m:t>𝑋</m:t>
                                            </m:r>
                                          </m:e>
                                        </m:acc>
                                      </m:e>
                                    </m:d>
                                  </m:e>
                                  <m:sup>
                                    <m:r>
                                      <a:rPr lang="en-U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num>
                              <m:den>
                                <m:nary>
                                  <m:naryPr>
                                    <m:chr m:val="∑"/>
                                    <m:limLoc m:val="subSup"/>
                                    <m:ctrlPr>
                                      <a:rPr lang="en-U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naryPr>
                                  <m:sub>
                                    <m:r>
                                      <m:rPr>
                                        <m:brk m:alnAt="25"/>
                                      </m:rPr>
                                      <a:rPr lang="en-U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  <m:r>
                                      <a:rPr lang="en-U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=1</m:t>
                                    </m:r>
                                  </m:sub>
                                  <m:sup>
                                    <m:r>
                                      <a:rPr lang="en-U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𝑛</m:t>
                                    </m:r>
                                  </m:sup>
                                  <m:e>
                                    <m:sSup>
                                      <m:sSupPr>
                                        <m:ctrlPr>
                                          <a:rPr lang="en-U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pPr>
                                      <m:e>
                                        <m:d>
                                          <m:dPr>
                                            <m:ctrlPr>
                                              <a:rPr lang="en-US" sz="18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sSub>
                                              <m:sSubPr>
                                                <m:ctrlPr>
                                                  <a:rPr lang="en-US" sz="18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+mn-lt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US" sz="18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+mn-lt"/>
                                                    <a:ea typeface="+mn-ea"/>
                                                    <a:cs typeface="+mn-cs"/>
                                                  </a:rPr>
                                                  <m:t>𝑋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n-US" sz="18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+mn-lt"/>
                                                    <a:ea typeface="+mn-ea"/>
                                                    <a:cs typeface="+mn-cs"/>
                                                  </a:rPr>
                                                  <m:t>𝑖</m:t>
                                                </m:r>
                                              </m:sub>
                                            </m:sSub>
                                            <m:r>
                                              <a:rPr lang="en-US" sz="18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m:t>−</m:t>
                                            </m:r>
                                            <m:acc>
                                              <m:accPr>
                                                <m:chr m:val="̅"/>
                                                <m:ctrlPr>
                                                  <a:rPr lang="en-US" sz="180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+mn-lt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accPr>
                                              <m:e>
                                                <m:r>
                                                  <a:rPr lang="en-US" sz="180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+mn-lt"/>
                                                    <a:ea typeface="+mn-ea"/>
                                                    <a:cs typeface="+mn-cs"/>
                                                  </a:rPr>
                                                  <m:t>𝑋</m:t>
                                                </m:r>
                                              </m:e>
                                            </m:acc>
                                          </m:e>
                                        </m:d>
                                      </m:e>
                                      <m:sup>
                                        <m:r>
                                          <a:rPr lang="en-U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2</m:t>
                                        </m:r>
                                      </m:sup>
                                    </m:sSup>
                                  </m:e>
                                </m:nary>
                              </m:den>
                            </m:f>
                          </m:e>
                        </m:d>
                      </m:e>
                      <m:sup>
                        <m:r>
                          <a:rPr lang="en-US" sz="18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0.5</m:t>
                        </m:r>
                      </m:sup>
                    </m:sSup>
                    <m:sSub>
                      <m:sSubPr>
                        <m:ctrlPr>
                          <a:rPr lang="en-US" sz="1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</m:t>
                        </m:r>
                      </m:e>
                      <m:sub>
                        <m:r>
                          <a:rPr lang="en-US" sz="1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𝑦𝑥</m:t>
                        </m:r>
                      </m:sub>
                    </m:sSub>
                    <m:r>
                      <a:rPr lang="en-US" sz="18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lang="en-US" sz="18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C8E6C13E-F2A8-45BE-A6AB-5D75B7C47ED4}"/>
                </a:ext>
              </a:extLst>
            </xdr:cNvPr>
            <xdr:cNvSpPr txBox="1"/>
          </xdr:nvSpPr>
          <xdr:spPr>
            <a:xfrm>
              <a:off x="4357687" y="7877175"/>
              <a:ext cx="3326552" cy="70089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𝑆_𝑌 ̂ = (1/𝑛+(𝑋_0−𝑋 ̅ )^2/(∑2_(𝑖=1)^𝑛▒(𝑋_𝑖−</a:t>
              </a:r>
              <a:r>
                <a:rPr lang="en-US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𝑋 ̅ )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^2 ))^0.5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𝑠_𝑦𝑥  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8</xdr:col>
      <xdr:colOff>242887</xdr:colOff>
      <xdr:row>3</xdr:row>
      <xdr:rowOff>9525</xdr:rowOff>
    </xdr:from>
    <xdr:ext cx="3640099" cy="42838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4DCC40FC-B2DC-4F3E-932E-EFB5CB225B76}"/>
                </a:ext>
              </a:extLst>
            </xdr:cNvPr>
            <xdr:cNvSpPr txBox="1"/>
          </xdr:nvSpPr>
          <xdr:spPr>
            <a:xfrm>
              <a:off x="5119687" y="581025"/>
              <a:ext cx="3640099" cy="42838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𝑠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𝑦𝑥</m:t>
                        </m:r>
                      </m:sub>
                    </m:sSub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sSup>
                      <m:sSup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−2</m:t>
                                </m:r>
                              </m:den>
                            </m:f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nary>
                                  <m:naryPr>
                                    <m:chr m:val="∑"/>
                                    <m:limLoc m:val="subSup"/>
                                    <m:ctrlPr>
                                      <a:rPr 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naryPr>
                                  <m:sub>
                                    <m:r>
                                      <m:rPr>
                                        <m:brk m:alnAt="25"/>
                                      </m:rPr>
                                      <a:rPr 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  <m:r>
                                      <a:rPr 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=1</m:t>
                                    </m:r>
                                  </m:sub>
                                  <m:sup>
                                    <m:r>
                                      <a:rPr 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𝑛</m:t>
                                    </m:r>
                                  </m:sup>
                                  <m:e>
                                    <m:sSup>
                                      <m:sSupPr>
                                        <m:ctrlPr>
                                          <a:rPr lang="en-US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pPr>
                                      <m:e>
                                        <m:d>
                                          <m:dPr>
                                            <m:ctrlPr>
                                              <a:rPr lang="en-US" sz="110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sSub>
                                              <m:sSubPr>
                                                <m:ctrlPr>
                                                  <a:rPr lang="en-US" sz="110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+mn-lt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US" sz="110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+mn-lt"/>
                                                    <a:ea typeface="+mn-ea"/>
                                                    <a:cs typeface="+mn-cs"/>
                                                  </a:rPr>
                                                  <m:t>𝑌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n-US" sz="110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+mn-lt"/>
                                                    <a:ea typeface="+mn-ea"/>
                                                    <a:cs typeface="+mn-cs"/>
                                                  </a:rPr>
                                                  <m:t>𝑖</m:t>
                                                </m:r>
                                              </m:sub>
                                            </m:sSub>
                                            <m:r>
                                              <a:rPr lang="en-US" sz="110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m:t>−</m:t>
                                            </m:r>
                                            <m:acc>
                                              <m:accPr>
                                                <m:chr m:val="̅"/>
                                                <m:ctrlPr>
                                                  <a:rPr lang="en-US" sz="110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+mn-lt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accPr>
                                              <m:e>
                                                <m:r>
                                                  <a:rPr lang="en-US" sz="110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+mn-lt"/>
                                                    <a:ea typeface="+mn-ea"/>
                                                    <a:cs typeface="+mn-cs"/>
                                                  </a:rPr>
                                                  <m:t>𝑌</m:t>
                                                </m:r>
                                              </m:e>
                                            </m:acc>
                                          </m:e>
                                        </m:d>
                                      </m:e>
                                      <m:sup>
                                        <m:r>
                                          <a:rPr lang="en-US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2</m:t>
                                        </m:r>
                                      </m:sup>
                                    </m:sSup>
                                    <m:r>
                                      <a:rPr 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−</m:t>
                                    </m:r>
                                    <m:f>
                                      <m:fPr>
                                        <m:ctrlPr>
                                          <a:rPr lang="en-US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Pr>
                                      <m:num>
                                        <m:sSup>
                                          <m:sSupPr>
                                            <m:ctrlPr>
                                              <a:rPr lang="en-US" sz="110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pPr>
                                          <m:e>
                                            <m:d>
                                              <m:dPr>
                                                <m:begChr m:val="["/>
                                                <m:endChr m:val="]"/>
                                                <m:ctrlPr>
                                                  <a:rPr lang="en-US" sz="110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+mn-lt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dPr>
                                              <m:e>
                                                <m:nary>
                                                  <m:naryPr>
                                                    <m:chr m:val="∑"/>
                                                    <m:limLoc m:val="subSup"/>
                                                    <m:ctrlPr>
                                                      <a:rPr lang="en-US" sz="110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+mn-lt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</m:ctrlPr>
                                                  </m:naryPr>
                                                  <m:sub>
                                                    <m:r>
                                                      <m:rPr>
                                                        <m:brk m:alnAt="25"/>
                                                      </m:rPr>
                                                      <a:rPr lang="en-US" sz="110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+mn-lt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𝑖</m:t>
                                                    </m:r>
                                                    <m:r>
                                                      <a:rPr lang="en-US" sz="110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+mn-lt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=1</m:t>
                                                    </m:r>
                                                  </m:sub>
                                                  <m:sup>
                                                    <m:r>
                                                      <a:rPr lang="en-US" sz="110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+mn-lt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𝑛</m:t>
                                                    </m:r>
                                                  </m:sup>
                                                  <m:e>
                                                    <m:d>
                                                      <m:dPr>
                                                        <m:ctrlPr>
                                                          <a:rPr lang="en-US" sz="1100" i="1">
                                                            <a:solidFill>
                                                              <a:schemeClr val="tx1"/>
                                                            </a:solidFill>
                                                            <a:effectLst/>
                                                            <a:latin typeface="+mn-lt"/>
                                                            <a:ea typeface="+mn-ea"/>
                                                            <a:cs typeface="+mn-cs"/>
                                                          </a:rPr>
                                                        </m:ctrlPr>
                                                      </m:dPr>
                                                      <m:e>
                                                        <m:sSub>
                                                          <m:sSubPr>
                                                            <m:ctrlPr>
                                                              <a:rPr lang="en-US" sz="1100" i="1">
                                                                <a:solidFill>
                                                                  <a:schemeClr val="tx1"/>
                                                                </a:solidFill>
                                                                <a:effectLst/>
                                                                <a:latin typeface="+mn-lt"/>
                                                                <a:ea typeface="+mn-ea"/>
                                                                <a:cs typeface="+mn-cs"/>
                                                              </a:rPr>
                                                            </m:ctrlPr>
                                                          </m:sSubPr>
                                                          <m:e>
                                                            <m:r>
                                                              <a:rPr lang="en-US" sz="1100" i="1">
                                                                <a:solidFill>
                                                                  <a:schemeClr val="tx1"/>
                                                                </a:solidFill>
                                                                <a:effectLst/>
                                                                <a:latin typeface="+mn-lt"/>
                                                                <a:ea typeface="+mn-ea"/>
                                                                <a:cs typeface="+mn-cs"/>
                                                              </a:rPr>
                                                              <m:t>𝑋</m:t>
                                                            </m:r>
                                                          </m:e>
                                                          <m:sub>
                                                            <m:r>
                                                              <a:rPr lang="en-US" sz="1100" i="1">
                                                                <a:solidFill>
                                                                  <a:schemeClr val="tx1"/>
                                                                </a:solidFill>
                                                                <a:effectLst/>
                                                                <a:latin typeface="+mn-lt"/>
                                                                <a:ea typeface="+mn-ea"/>
                                                                <a:cs typeface="+mn-cs"/>
                                                              </a:rPr>
                                                              <m:t>𝑖</m:t>
                                                            </m:r>
                                                          </m:sub>
                                                        </m:sSub>
                                                        <m:r>
                                                          <a:rPr lang="en-US" sz="1100" i="1">
                                                            <a:solidFill>
                                                              <a:schemeClr val="tx1"/>
                                                            </a:solidFill>
                                                            <a:effectLst/>
                                                            <a:latin typeface="+mn-lt"/>
                                                            <a:ea typeface="+mn-ea"/>
                                                            <a:cs typeface="+mn-cs"/>
                                                          </a:rPr>
                                                          <m:t>−</m:t>
                                                        </m:r>
                                                        <m:acc>
                                                          <m:accPr>
                                                            <m:chr m:val="̅"/>
                                                            <m:ctrlPr>
                                                              <a:rPr lang="en-US" sz="1100" i="1">
                                                                <a:solidFill>
                                                                  <a:schemeClr val="tx1"/>
                                                                </a:solidFill>
                                                                <a:effectLst/>
                                                                <a:latin typeface="+mn-lt"/>
                                                                <a:ea typeface="+mn-ea"/>
                                                                <a:cs typeface="+mn-cs"/>
                                                              </a:rPr>
                                                            </m:ctrlPr>
                                                          </m:accPr>
                                                          <m:e>
                                                            <m:r>
                                                              <a:rPr lang="en-US" sz="1100" i="1">
                                                                <a:solidFill>
                                                                  <a:schemeClr val="tx1"/>
                                                                </a:solidFill>
                                                                <a:effectLst/>
                                                                <a:latin typeface="+mn-lt"/>
                                                                <a:ea typeface="+mn-ea"/>
                                                                <a:cs typeface="+mn-cs"/>
                                                              </a:rPr>
                                                              <m:t>𝑋</m:t>
                                                            </m:r>
                                                          </m:e>
                                                        </m:acc>
                                                      </m:e>
                                                    </m:d>
                                                    <m:d>
                                                      <m:dPr>
                                                        <m:ctrlPr>
                                                          <a:rPr lang="en-US" sz="1100" i="1">
                                                            <a:solidFill>
                                                              <a:schemeClr val="tx1"/>
                                                            </a:solidFill>
                                                            <a:effectLst/>
                                                            <a:latin typeface="+mn-lt"/>
                                                            <a:ea typeface="+mn-ea"/>
                                                            <a:cs typeface="+mn-cs"/>
                                                          </a:rPr>
                                                        </m:ctrlPr>
                                                      </m:dPr>
                                                      <m:e>
                                                        <m:sSub>
                                                          <m:sSubPr>
                                                            <m:ctrlPr>
                                                              <a:rPr lang="en-US" sz="1100" i="1">
                                                                <a:solidFill>
                                                                  <a:schemeClr val="tx1"/>
                                                                </a:solidFill>
                                                                <a:effectLst/>
                                                                <a:latin typeface="+mn-lt"/>
                                                                <a:ea typeface="+mn-ea"/>
                                                                <a:cs typeface="+mn-cs"/>
                                                              </a:rPr>
                                                            </m:ctrlPr>
                                                          </m:sSubPr>
                                                          <m:e>
                                                            <m:r>
                                                              <a:rPr lang="en-US" sz="1100" i="1">
                                                                <a:solidFill>
                                                                  <a:schemeClr val="tx1"/>
                                                                </a:solidFill>
                                                                <a:effectLst/>
                                                                <a:latin typeface="+mn-lt"/>
                                                                <a:ea typeface="+mn-ea"/>
                                                                <a:cs typeface="+mn-cs"/>
                                                              </a:rPr>
                                                              <m:t>𝑌</m:t>
                                                            </m:r>
                                                          </m:e>
                                                          <m:sub>
                                                            <m:r>
                                                              <a:rPr lang="en-US" sz="1100" i="1">
                                                                <a:solidFill>
                                                                  <a:schemeClr val="tx1"/>
                                                                </a:solidFill>
                                                                <a:effectLst/>
                                                                <a:latin typeface="+mn-lt"/>
                                                                <a:ea typeface="+mn-ea"/>
                                                                <a:cs typeface="+mn-cs"/>
                                                              </a:rPr>
                                                              <m:t>𝑖</m:t>
                                                            </m:r>
                                                          </m:sub>
                                                        </m:sSub>
                                                        <m:r>
                                                          <a:rPr lang="en-US" sz="1100" i="1">
                                                            <a:solidFill>
                                                              <a:schemeClr val="tx1"/>
                                                            </a:solidFill>
                                                            <a:effectLst/>
                                                            <a:latin typeface="+mn-lt"/>
                                                            <a:ea typeface="+mn-ea"/>
                                                            <a:cs typeface="+mn-cs"/>
                                                          </a:rPr>
                                                          <m:t>−</m:t>
                                                        </m:r>
                                                        <m:acc>
                                                          <m:accPr>
                                                            <m:chr m:val="̅"/>
                                                            <m:ctrlPr>
                                                              <a:rPr lang="en-US" sz="1100" i="1">
                                                                <a:solidFill>
                                                                  <a:schemeClr val="tx1"/>
                                                                </a:solidFill>
                                                                <a:effectLst/>
                                                                <a:latin typeface="+mn-lt"/>
                                                                <a:ea typeface="+mn-ea"/>
                                                                <a:cs typeface="+mn-cs"/>
                                                              </a:rPr>
                                                            </m:ctrlPr>
                                                          </m:accPr>
                                                          <m:e>
                                                            <m:r>
                                                              <a:rPr lang="en-US" sz="1100" i="1">
                                                                <a:solidFill>
                                                                  <a:schemeClr val="tx1"/>
                                                                </a:solidFill>
                                                                <a:effectLst/>
                                                                <a:latin typeface="+mn-lt"/>
                                                                <a:ea typeface="+mn-ea"/>
                                                                <a:cs typeface="+mn-cs"/>
                                                              </a:rPr>
                                                              <m:t>𝑌</m:t>
                                                            </m:r>
                                                          </m:e>
                                                        </m:acc>
                                                      </m:e>
                                                    </m:d>
                                                  </m:e>
                                                </m:nary>
                                              </m:e>
                                            </m:d>
                                          </m:e>
                                          <m:sup>
                                            <m:r>
                                              <a:rPr lang="en-US" sz="110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m:t>2</m:t>
                                            </m:r>
                                          </m:sup>
                                        </m:sSup>
                                      </m:num>
                                      <m:den>
                                        <m:nary>
                                          <m:naryPr>
                                            <m:chr m:val="∑"/>
                                            <m:limLoc m:val="subSup"/>
                                            <m:ctrlPr>
                                              <a:rPr lang="en-US" sz="110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naryPr>
                                          <m:sub>
                                            <m:r>
                                              <m:rPr>
                                                <m:brk m:alnAt="25"/>
                                              </m:rPr>
                                              <a:rPr lang="en-US" sz="110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m:t>𝑖</m:t>
                                            </m:r>
                                            <m:r>
                                              <a:rPr lang="en-US" sz="110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m:t>=1</m:t>
                                            </m:r>
                                          </m:sub>
                                          <m:sup>
                                            <m:r>
                                              <a:rPr lang="en-US" sz="110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m:t>𝑛</m:t>
                                            </m:r>
                                          </m:sup>
                                          <m:e>
                                            <m:sSup>
                                              <m:sSupPr>
                                                <m:ctrlPr>
                                                  <a:rPr lang="en-US" sz="110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+mn-lt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pPr>
                                              <m:e>
                                                <m:d>
                                                  <m:dPr>
                                                    <m:ctrlPr>
                                                      <a:rPr lang="en-US" sz="110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+mn-lt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</m:ctrlPr>
                                                  </m:dPr>
                                                  <m:e>
                                                    <m:sSub>
                                                      <m:sSubPr>
                                                        <m:ctrlPr>
                                                          <a:rPr lang="en-US" sz="1100" i="1">
                                                            <a:solidFill>
                                                              <a:schemeClr val="tx1"/>
                                                            </a:solidFill>
                                                            <a:effectLst/>
                                                            <a:latin typeface="+mn-lt"/>
                                                            <a:ea typeface="+mn-ea"/>
                                                            <a:cs typeface="+mn-cs"/>
                                                          </a:rPr>
                                                        </m:ctrlPr>
                                                      </m:sSubPr>
                                                      <m:e>
                                                        <m:r>
                                                          <a:rPr lang="en-US" sz="1100" i="1">
                                                            <a:solidFill>
                                                              <a:schemeClr val="tx1"/>
                                                            </a:solidFill>
                                                            <a:effectLst/>
                                                            <a:latin typeface="+mn-lt"/>
                                                            <a:ea typeface="+mn-ea"/>
                                                            <a:cs typeface="+mn-cs"/>
                                                          </a:rPr>
                                                          <m:t>𝑋</m:t>
                                                        </m:r>
                                                      </m:e>
                                                      <m:sub>
                                                        <m:r>
                                                          <a:rPr lang="en-US" sz="1100" i="1">
                                                            <a:solidFill>
                                                              <a:schemeClr val="tx1"/>
                                                            </a:solidFill>
                                                            <a:effectLst/>
                                                            <a:latin typeface="+mn-lt"/>
                                                            <a:ea typeface="+mn-ea"/>
                                                            <a:cs typeface="+mn-cs"/>
                                                          </a:rPr>
                                                          <m:t>𝑖</m:t>
                                                        </m:r>
                                                      </m:sub>
                                                    </m:sSub>
                                                    <m:r>
                                                      <a:rPr lang="en-US" sz="1100" i="1">
                                                        <a:solidFill>
                                                          <a:schemeClr val="tx1"/>
                                                        </a:solidFill>
                                                        <a:effectLst/>
                                                        <a:latin typeface="+mn-lt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−</m:t>
                                                    </m:r>
                                                    <m:acc>
                                                      <m:accPr>
                                                        <m:chr m:val="̅"/>
                                                        <m:ctrlPr>
                                                          <a:rPr lang="en-US" sz="1100" i="1">
                                                            <a:solidFill>
                                                              <a:schemeClr val="tx1"/>
                                                            </a:solidFill>
                                                            <a:effectLst/>
                                                            <a:latin typeface="+mn-lt"/>
                                                            <a:ea typeface="+mn-ea"/>
                                                            <a:cs typeface="+mn-cs"/>
                                                          </a:rPr>
                                                        </m:ctrlPr>
                                                      </m:accPr>
                                                      <m:e>
                                                        <m:r>
                                                          <a:rPr lang="en-US" sz="1100" i="1">
                                                            <a:solidFill>
                                                              <a:schemeClr val="tx1"/>
                                                            </a:solidFill>
                                                            <a:effectLst/>
                                                            <a:latin typeface="+mn-lt"/>
                                                            <a:ea typeface="+mn-ea"/>
                                                            <a:cs typeface="+mn-cs"/>
                                                          </a:rPr>
                                                          <m:t>𝑋</m:t>
                                                        </m:r>
                                                      </m:e>
                                                    </m:acc>
                                                  </m:e>
                                                </m:d>
                                              </m:e>
                                              <m:sup>
                                                <m:r>
                                                  <a:rPr lang="en-US" sz="110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+mn-lt"/>
                                                    <a:ea typeface="+mn-ea"/>
                                                    <a:cs typeface="+mn-cs"/>
                                                  </a:rPr>
                                                  <m:t>2</m:t>
                                                </m:r>
                                              </m:sup>
                                            </m:sSup>
                                          </m:e>
                                        </m:nary>
                                      </m:den>
                                    </m:f>
                                  </m:e>
                                </m:nary>
                              </m:e>
                            </m:d>
                          </m:e>
                        </m:d>
                      </m:e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0.5</m:t>
                        </m:r>
                      </m:sup>
                    </m:sSup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4DCC40FC-B2DC-4F3E-932E-EFB5CB225B76}"/>
                </a:ext>
              </a:extLst>
            </xdr:cNvPr>
            <xdr:cNvSpPr txBox="1"/>
          </xdr:nvSpPr>
          <xdr:spPr>
            <a:xfrm>
              <a:off x="5119687" y="581025"/>
              <a:ext cx="3640099" cy="42838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𝑠_𝑦𝑥=(1/(𝑛−2) [∑2_(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𝑖=1)^𝑛▒〖(𝑌_𝑖−𝑌 ̅ )^2−[∑2_(𝑖=1)^𝑛▒(𝑋_𝑖−𝑋 ̅ )(𝑌_𝑖−𝑌 ̅ ) ]^2/(∑2_(𝑖=1)^𝑛▒(𝑋_𝑖−𝑋 ̅ )^2 )〗])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^0.5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0</xdr:col>
      <xdr:colOff>149225</xdr:colOff>
      <xdr:row>44</xdr:row>
      <xdr:rowOff>122237</xdr:rowOff>
    </xdr:from>
    <xdr:to>
      <xdr:col>13</xdr:col>
      <xdr:colOff>301081</xdr:colOff>
      <xdr:row>78</xdr:row>
      <xdr:rowOff>178233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EDCB503A-826F-4798-B8CF-3B394444B830}"/>
            </a:ext>
          </a:extLst>
        </xdr:cNvPr>
        <xdr:cNvGrpSpPr/>
      </xdr:nvGrpSpPr>
      <xdr:grpSpPr>
        <a:xfrm>
          <a:off x="149225" y="8416925"/>
          <a:ext cx="8019903" cy="6465527"/>
          <a:chOff x="436723" y="84082"/>
          <a:chExt cx="8076656" cy="6532995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AE6F59A0-0489-4A90-B01E-0FB2CD8F80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6723" y="84082"/>
            <a:ext cx="8076656" cy="6532995"/>
          </a:xfrm>
          <a:prstGeom prst="rect">
            <a:avLst/>
          </a:prstGeom>
        </xdr:spPr>
      </xdr:pic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E9108480-4740-43E1-870D-A0F22FB28511}"/>
              </a:ext>
            </a:extLst>
          </xdr:cNvPr>
          <xdr:cNvCxnSpPr/>
        </xdr:nvCxnSpPr>
        <xdr:spPr>
          <a:xfrm>
            <a:off x="1618593" y="3111060"/>
            <a:ext cx="6327228" cy="0"/>
          </a:xfrm>
          <a:prstGeom prst="line">
            <a:avLst/>
          </a:prstGeom>
          <a:ln w="28575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D6B3BF6F-9945-42CC-8767-8C47E3AA9903}"/>
              </a:ext>
            </a:extLst>
          </xdr:cNvPr>
          <xdr:cNvCxnSpPr/>
        </xdr:nvCxnSpPr>
        <xdr:spPr>
          <a:xfrm>
            <a:off x="1613343" y="2517223"/>
            <a:ext cx="6327228" cy="0"/>
          </a:xfrm>
          <a:prstGeom prst="line">
            <a:avLst/>
          </a:prstGeom>
          <a:ln w="28575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0">
            <a:extLst>
              <a:ext uri="{FF2B5EF4-FFF2-40B4-BE49-F238E27FC236}">
                <a16:creationId xmlns:a16="http://schemas.microsoft.com/office/drawing/2014/main" id="{E095E59E-0E1E-4337-86A4-B301AD123BCE}"/>
              </a:ext>
            </a:extLst>
          </xdr:cNvPr>
          <xdr:cNvSpPr txBox="1"/>
        </xdr:nvSpPr>
        <xdr:spPr>
          <a:xfrm>
            <a:off x="784725" y="2332557"/>
            <a:ext cx="41870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>
                <a:solidFill>
                  <a:srgbClr val="00B050"/>
                </a:solidFill>
              </a:rPr>
              <a:t>78</a:t>
            </a:r>
          </a:p>
        </xdr:txBody>
      </xdr:sp>
      <xdr:sp macro="" textlink="">
        <xdr:nvSpPr>
          <xdr:cNvPr id="14" name="TextBox 11">
            <a:extLst>
              <a:ext uri="{FF2B5EF4-FFF2-40B4-BE49-F238E27FC236}">
                <a16:creationId xmlns:a16="http://schemas.microsoft.com/office/drawing/2014/main" id="{706076AC-C4ED-466D-823E-CE04B3D79B7E}"/>
              </a:ext>
            </a:extLst>
          </xdr:cNvPr>
          <xdr:cNvSpPr txBox="1"/>
        </xdr:nvSpPr>
        <xdr:spPr>
          <a:xfrm>
            <a:off x="779475" y="2926394"/>
            <a:ext cx="41870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>
                <a:solidFill>
                  <a:srgbClr val="00B050"/>
                </a:solidFill>
              </a:rPr>
              <a:t>69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opLeftCell="A7" workbookViewId="0">
      <selection activeCell="G10" sqref="G10"/>
    </sheetView>
  </sheetViews>
  <sheetFormatPr defaultRowHeight="15" x14ac:dyDescent="0.25"/>
  <sheetData>
    <row r="1" spans="1:5" x14ac:dyDescent="0.25">
      <c r="A1" t="s">
        <v>5</v>
      </c>
    </row>
    <row r="3" spans="1:5" x14ac:dyDescent="0.25">
      <c r="A3">
        <v>0.745</v>
      </c>
    </row>
    <row r="4" spans="1:5" x14ac:dyDescent="0.25">
      <c r="A4">
        <v>0.749</v>
      </c>
    </row>
    <row r="5" spans="1:5" x14ac:dyDescent="0.25">
      <c r="A5">
        <v>0.745</v>
      </c>
    </row>
    <row r="6" spans="1:5" x14ac:dyDescent="0.25">
      <c r="A6">
        <v>0.74299999999999999</v>
      </c>
    </row>
    <row r="7" spans="1:5" x14ac:dyDescent="0.25">
      <c r="A7">
        <v>0.749</v>
      </c>
    </row>
    <row r="8" spans="1:5" x14ac:dyDescent="0.25">
      <c r="A8">
        <v>0.74399999999999999</v>
      </c>
    </row>
    <row r="9" spans="1:5" x14ac:dyDescent="0.25">
      <c r="A9">
        <v>0.74299999999999999</v>
      </c>
    </row>
    <row r="10" spans="1:5" x14ac:dyDescent="0.25">
      <c r="A10">
        <v>0.74399999999999999</v>
      </c>
    </row>
    <row r="12" spans="1:5" x14ac:dyDescent="0.25">
      <c r="A12" t="s">
        <v>6</v>
      </c>
      <c r="B12">
        <v>8</v>
      </c>
    </row>
    <row r="13" spans="1:5" x14ac:dyDescent="0.25">
      <c r="A13" t="s">
        <v>7</v>
      </c>
      <c r="B13">
        <f>AVERAGE(A3:A10)</f>
        <v>0.74524999999999997</v>
      </c>
    </row>
    <row r="14" spans="1:5" x14ac:dyDescent="0.25">
      <c r="A14" t="s">
        <v>8</v>
      </c>
      <c r="B14">
        <f>STDEV(A3:A10)</f>
        <v>2.4348657927227612E-3</v>
      </c>
    </row>
    <row r="15" spans="1:5" x14ac:dyDescent="0.25">
      <c r="A15" t="s">
        <v>9</v>
      </c>
      <c r="B15">
        <f>_xlfn.T.INV.2T(0.05,7)</f>
        <v>2.3646242515927849</v>
      </c>
    </row>
    <row r="16" spans="1:5" x14ac:dyDescent="0.25">
      <c r="A16" t="s">
        <v>10</v>
      </c>
      <c r="B16">
        <f>B15*B14/SQRT(B12)</f>
        <v>2.0355987440767408E-3</v>
      </c>
      <c r="D16">
        <f>_xlfn.CONFIDENCE.T(0.05,B14,B12)</f>
        <v>2.0355987440767408E-3</v>
      </c>
      <c r="E16" t="s">
        <v>21</v>
      </c>
    </row>
    <row r="19" spans="1:4" x14ac:dyDescent="0.25">
      <c r="A19" s="5" t="s">
        <v>11</v>
      </c>
      <c r="B19" s="5"/>
      <c r="C19" s="5"/>
      <c r="D19" s="5"/>
    </row>
    <row r="20" spans="1:4" x14ac:dyDescent="0.25">
      <c r="B20">
        <f>B13+B16</f>
        <v>0.74728559874407674</v>
      </c>
    </row>
    <row r="21" spans="1:4" x14ac:dyDescent="0.25">
      <c r="B21">
        <f>B13-B16</f>
        <v>0.7432144012559232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E13" sqref="E13"/>
    </sheetView>
  </sheetViews>
  <sheetFormatPr defaultRowHeight="15" x14ac:dyDescent="0.25"/>
  <cols>
    <col min="2" max="3" width="9.5703125" bestFit="1" customWidth="1"/>
  </cols>
  <sheetData>
    <row r="1" spans="1:5" x14ac:dyDescent="0.25">
      <c r="B1" s="2" t="s">
        <v>0</v>
      </c>
      <c r="C1" s="2" t="s">
        <v>1</v>
      </c>
    </row>
    <row r="2" spans="1:5" x14ac:dyDescent="0.25">
      <c r="B2" s="2">
        <v>77</v>
      </c>
      <c r="C2" s="2">
        <v>82</v>
      </c>
    </row>
    <row r="3" spans="1:5" x14ac:dyDescent="0.25">
      <c r="B3" s="2">
        <v>78</v>
      </c>
      <c r="C3" s="2">
        <v>77</v>
      </c>
    </row>
    <row r="4" spans="1:5" x14ac:dyDescent="0.25">
      <c r="B4" s="2">
        <v>80</v>
      </c>
      <c r="C4" s="2">
        <v>78</v>
      </c>
    </row>
    <row r="5" spans="1:5" x14ac:dyDescent="0.25">
      <c r="B5" s="2">
        <v>83</v>
      </c>
      <c r="C5" s="2">
        <v>81</v>
      </c>
    </row>
    <row r="6" spans="1:5" x14ac:dyDescent="0.25">
      <c r="B6" s="2">
        <v>79</v>
      </c>
      <c r="C6" s="2">
        <v>79</v>
      </c>
    </row>
    <row r="7" spans="1:5" x14ac:dyDescent="0.25">
      <c r="B7" s="2">
        <v>77</v>
      </c>
      <c r="C7" s="2">
        <v>85</v>
      </c>
    </row>
    <row r="8" spans="1:5" x14ac:dyDescent="0.25">
      <c r="B8" s="2"/>
      <c r="C8" s="2">
        <v>81</v>
      </c>
    </row>
    <row r="9" spans="1:5" x14ac:dyDescent="0.25">
      <c r="B9" s="2"/>
      <c r="C9" s="2">
        <v>80</v>
      </c>
    </row>
    <row r="10" spans="1:5" x14ac:dyDescent="0.25">
      <c r="A10" t="s">
        <v>6</v>
      </c>
      <c r="B10" s="3">
        <v>6</v>
      </c>
      <c r="C10" s="3">
        <v>8</v>
      </c>
    </row>
    <row r="11" spans="1:5" x14ac:dyDescent="0.25">
      <c r="A11" t="s">
        <v>7</v>
      </c>
      <c r="B11" s="4">
        <f>AVERAGE(B2:B7)</f>
        <v>79</v>
      </c>
      <c r="C11" s="4">
        <f>AVERAGE(C2:C9)</f>
        <v>80.375</v>
      </c>
    </row>
    <row r="12" spans="1:5" x14ac:dyDescent="0.25">
      <c r="A12" t="s">
        <v>22</v>
      </c>
      <c r="B12" s="4">
        <f>STDEV(B2:B7)</f>
        <v>2.2803508501982761</v>
      </c>
      <c r="C12" s="4">
        <f>STDEV(C2:C9)</f>
        <v>2.5035688811888406</v>
      </c>
    </row>
    <row r="14" spans="1:5" x14ac:dyDescent="0.25">
      <c r="B14" t="s">
        <v>2</v>
      </c>
      <c r="C14">
        <f>(B11-C11)/SQRT((((B10-1)*B12^2+(C10-1)*C12^2)/(B10+C10-2))*(1/B10+1/C10))</f>
        <v>-1.0550887967495071</v>
      </c>
      <c r="E14" s="1"/>
    </row>
    <row r="15" spans="1:5" x14ac:dyDescent="0.25">
      <c r="B15" t="s">
        <v>3</v>
      </c>
      <c r="C15">
        <f>_xlfn.T.INV.2T(0.05,12)</f>
        <v>2.1788128296672284</v>
      </c>
    </row>
    <row r="17" spans="2:4" x14ac:dyDescent="0.25">
      <c r="B17" t="s">
        <v>4</v>
      </c>
    </row>
    <row r="18" spans="2:4" x14ac:dyDescent="0.25">
      <c r="B18" t="s">
        <v>15</v>
      </c>
      <c r="D18" s="5" t="str">
        <f>IF(ABS(C14)&lt;C15,"No","Yes")</f>
        <v>No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73" r:id="rId3">
          <objectPr defaultSize="0" r:id="rId4">
            <anchor moveWithCells="1">
              <from>
                <xdr:col>3</xdr:col>
                <xdr:colOff>447675</xdr:colOff>
                <xdr:row>8</xdr:row>
                <xdr:rowOff>38100</xdr:rowOff>
              </from>
              <to>
                <xdr:col>11</xdr:col>
                <xdr:colOff>19050</xdr:colOff>
                <xdr:row>14</xdr:row>
                <xdr:rowOff>114300</xdr:rowOff>
              </to>
            </anchor>
          </objectPr>
        </oleObject>
      </mc:Choice>
      <mc:Fallback>
        <oleObject shapeId="3073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4"/>
  <sheetViews>
    <sheetView tabSelected="1" topLeftCell="A25" zoomScale="96" zoomScaleNormal="96" workbookViewId="0">
      <selection activeCell="A43" sqref="A43"/>
    </sheetView>
  </sheetViews>
  <sheetFormatPr defaultRowHeight="15" x14ac:dyDescent="0.25"/>
  <sheetData>
    <row r="1" spans="1:11" x14ac:dyDescent="0.25">
      <c r="A1" t="s">
        <v>45</v>
      </c>
    </row>
    <row r="2" spans="1:11" x14ac:dyDescent="0.25">
      <c r="A2" t="s">
        <v>46</v>
      </c>
    </row>
    <row r="4" spans="1:11" x14ac:dyDescent="0.25">
      <c r="A4" t="s">
        <v>33</v>
      </c>
      <c r="B4" t="s">
        <v>34</v>
      </c>
      <c r="C4" t="s">
        <v>26</v>
      </c>
      <c r="D4" t="s">
        <v>41</v>
      </c>
      <c r="E4" t="s">
        <v>42</v>
      </c>
    </row>
    <row r="5" spans="1:11" x14ac:dyDescent="0.25">
      <c r="A5">
        <v>5</v>
      </c>
      <c r="B5">
        <v>80</v>
      </c>
      <c r="C5">
        <f>(A5-$B$23)^2</f>
        <v>207.35999999999996</v>
      </c>
      <c r="D5">
        <f>(B5-$B$24)^2</f>
        <v>41.817777777777799</v>
      </c>
      <c r="E5">
        <f>(A5-$B$23)*(B5-$B$24)</f>
        <v>-93.120000000000019</v>
      </c>
    </row>
    <row r="6" spans="1:11" x14ac:dyDescent="0.25">
      <c r="A6">
        <v>23</v>
      </c>
      <c r="B6">
        <v>78</v>
      </c>
      <c r="C6">
        <f t="shared" ref="C6:C19" si="0">(A6-$B$23)^2</f>
        <v>12.96000000000001</v>
      </c>
      <c r="D6">
        <f t="shared" ref="D6:D19" si="1">(B6-$B$24)^2</f>
        <v>19.951111111111128</v>
      </c>
      <c r="E6">
        <f t="shared" ref="E6:E19" si="2">(A6-$B$23)*(B6-$B$24)</f>
        <v>16.080000000000013</v>
      </c>
    </row>
    <row r="7" spans="1:11" x14ac:dyDescent="0.25">
      <c r="A7">
        <v>25</v>
      </c>
      <c r="B7">
        <v>60</v>
      </c>
      <c r="C7">
        <f t="shared" si="0"/>
        <v>31.360000000000017</v>
      </c>
      <c r="D7">
        <f t="shared" si="1"/>
        <v>183.15111111111105</v>
      </c>
      <c r="E7">
        <f t="shared" si="2"/>
        <v>-75.786666666666676</v>
      </c>
      <c r="H7" t="s">
        <v>29</v>
      </c>
      <c r="I7">
        <f>STEYX(B5:B19,A5:A19)</f>
        <v>7.9746827306891692</v>
      </c>
      <c r="J7">
        <f>SQRT((1/(B21-2))*(C27-D29/C26))</f>
        <v>7.9746827306891692</v>
      </c>
      <c r="K7" t="s">
        <v>49</v>
      </c>
    </row>
    <row r="8" spans="1:11" x14ac:dyDescent="0.25">
      <c r="A8">
        <v>48</v>
      </c>
      <c r="B8">
        <v>53</v>
      </c>
      <c r="C8">
        <f t="shared" si="0"/>
        <v>817.96</v>
      </c>
      <c r="D8">
        <f t="shared" si="1"/>
        <v>421.61777777777769</v>
      </c>
      <c r="E8">
        <f t="shared" si="2"/>
        <v>-587.25333333333333</v>
      </c>
    </row>
    <row r="9" spans="1:11" x14ac:dyDescent="0.25">
      <c r="A9">
        <v>17</v>
      </c>
      <c r="B9">
        <v>85</v>
      </c>
      <c r="C9">
        <f t="shared" si="0"/>
        <v>5.7599999999999936</v>
      </c>
      <c r="D9">
        <f t="shared" si="1"/>
        <v>131.48444444444448</v>
      </c>
      <c r="E9">
        <f t="shared" si="2"/>
        <v>-27.519999999999989</v>
      </c>
    </row>
    <row r="10" spans="1:11" x14ac:dyDescent="0.25">
      <c r="A10">
        <v>8</v>
      </c>
      <c r="B10">
        <v>84</v>
      </c>
      <c r="C10">
        <f t="shared" si="0"/>
        <v>129.95999999999998</v>
      </c>
      <c r="D10">
        <f t="shared" si="1"/>
        <v>109.55111111111115</v>
      </c>
      <c r="E10">
        <f t="shared" si="2"/>
        <v>-119.32000000000001</v>
      </c>
    </row>
    <row r="11" spans="1:11" x14ac:dyDescent="0.25">
      <c r="A11">
        <v>4</v>
      </c>
      <c r="B11">
        <v>73</v>
      </c>
      <c r="C11">
        <f t="shared" si="0"/>
        <v>237.15999999999997</v>
      </c>
      <c r="D11">
        <f t="shared" si="1"/>
        <v>0.28444444444444245</v>
      </c>
      <c r="E11">
        <f t="shared" si="2"/>
        <v>8.2133333333333027</v>
      </c>
    </row>
    <row r="12" spans="1:11" x14ac:dyDescent="0.25">
      <c r="A12">
        <v>26</v>
      </c>
      <c r="B12">
        <v>79</v>
      </c>
      <c r="C12">
        <f t="shared" si="0"/>
        <v>43.560000000000016</v>
      </c>
      <c r="D12">
        <f t="shared" si="1"/>
        <v>29.884444444444465</v>
      </c>
      <c r="E12">
        <f t="shared" si="2"/>
        <v>36.08000000000002</v>
      </c>
    </row>
    <row r="13" spans="1:11" x14ac:dyDescent="0.25">
      <c r="A13">
        <v>11</v>
      </c>
      <c r="B13">
        <v>81</v>
      </c>
      <c r="C13">
        <f t="shared" si="0"/>
        <v>70.559999999999974</v>
      </c>
      <c r="D13">
        <f t="shared" si="1"/>
        <v>55.751111111111136</v>
      </c>
      <c r="E13">
        <f t="shared" si="2"/>
        <v>-62.720000000000006</v>
      </c>
    </row>
    <row r="14" spans="1:11" x14ac:dyDescent="0.25">
      <c r="A14">
        <v>19</v>
      </c>
      <c r="B14">
        <v>75</v>
      </c>
      <c r="C14">
        <f t="shared" si="0"/>
        <v>0.15999999999999887</v>
      </c>
      <c r="D14">
        <f t="shared" si="1"/>
        <v>2.1511111111111165</v>
      </c>
      <c r="E14">
        <f t="shared" si="2"/>
        <v>-0.58666666666666534</v>
      </c>
    </row>
    <row r="15" spans="1:11" x14ac:dyDescent="0.25">
      <c r="A15">
        <v>14</v>
      </c>
      <c r="B15">
        <v>68</v>
      </c>
      <c r="C15">
        <f t="shared" si="0"/>
        <v>29.159999999999986</v>
      </c>
      <c r="D15">
        <f t="shared" si="1"/>
        <v>30.617777777777757</v>
      </c>
      <c r="E15">
        <f t="shared" si="2"/>
        <v>29.879999999999981</v>
      </c>
    </row>
    <row r="16" spans="1:11" x14ac:dyDescent="0.25">
      <c r="A16">
        <v>35</v>
      </c>
      <c r="B16">
        <v>72</v>
      </c>
      <c r="C16">
        <f t="shared" si="0"/>
        <v>243.36000000000004</v>
      </c>
      <c r="D16">
        <f t="shared" si="1"/>
        <v>2.3511111111111052</v>
      </c>
      <c r="E16">
        <f t="shared" si="2"/>
        <v>-23.919999999999973</v>
      </c>
    </row>
    <row r="17" spans="1:5" x14ac:dyDescent="0.25">
      <c r="A17">
        <v>29</v>
      </c>
      <c r="B17">
        <v>58</v>
      </c>
      <c r="C17">
        <f t="shared" si="0"/>
        <v>92.160000000000025</v>
      </c>
      <c r="D17">
        <f t="shared" si="1"/>
        <v>241.28444444444438</v>
      </c>
      <c r="E17">
        <f t="shared" si="2"/>
        <v>-149.12</v>
      </c>
    </row>
    <row r="18" spans="1:5" x14ac:dyDescent="0.25">
      <c r="A18">
        <v>4</v>
      </c>
      <c r="B18">
        <v>92</v>
      </c>
      <c r="C18">
        <f t="shared" si="0"/>
        <v>237.15999999999997</v>
      </c>
      <c r="D18">
        <f t="shared" si="1"/>
        <v>341.01777777777784</v>
      </c>
      <c r="E18">
        <f t="shared" si="2"/>
        <v>-284.38666666666666</v>
      </c>
    </row>
    <row r="19" spans="1:5" x14ac:dyDescent="0.25">
      <c r="A19">
        <v>23</v>
      </c>
      <c r="B19">
        <v>65</v>
      </c>
      <c r="C19">
        <f t="shared" si="0"/>
        <v>12.96000000000001</v>
      </c>
      <c r="D19">
        <f t="shared" si="1"/>
        <v>72.817777777777749</v>
      </c>
      <c r="E19">
        <f t="shared" si="2"/>
        <v>-30.720000000000006</v>
      </c>
    </row>
    <row r="21" spans="1:5" x14ac:dyDescent="0.25">
      <c r="A21" t="s">
        <v>6</v>
      </c>
      <c r="B21">
        <v>15</v>
      </c>
    </row>
    <row r="22" spans="1:5" x14ac:dyDescent="0.25">
      <c r="A22" t="s">
        <v>35</v>
      </c>
      <c r="B22">
        <f>B21-2</f>
        <v>13</v>
      </c>
    </row>
    <row r="23" spans="1:5" x14ac:dyDescent="0.25">
      <c r="A23" t="s">
        <v>24</v>
      </c>
      <c r="B23">
        <f>AVERAGE(A5:A19)</f>
        <v>19.399999999999999</v>
      </c>
    </row>
    <row r="24" spans="1:5" x14ac:dyDescent="0.25">
      <c r="A24" t="s">
        <v>30</v>
      </c>
      <c r="B24">
        <f>AVERAGE(B5:B19)</f>
        <v>73.533333333333331</v>
      </c>
    </row>
    <row r="25" spans="1:5" x14ac:dyDescent="0.25">
      <c r="A25" t="s">
        <v>36</v>
      </c>
      <c r="B25">
        <v>20</v>
      </c>
    </row>
    <row r="26" spans="1:5" x14ac:dyDescent="0.25">
      <c r="A26" t="s">
        <v>25</v>
      </c>
      <c r="C26">
        <f>SUM(C5:C19)</f>
        <v>2171.6000000000004</v>
      </c>
      <c r="D26">
        <f>DEVSQ(A5:A19)</f>
        <v>2171.6000000000004</v>
      </c>
      <c r="E26" t="s">
        <v>47</v>
      </c>
    </row>
    <row r="27" spans="1:5" x14ac:dyDescent="0.25">
      <c r="A27" t="s">
        <v>40</v>
      </c>
      <c r="C27">
        <f>SUM(D5:D19)</f>
        <v>1683.7333333333333</v>
      </c>
      <c r="D27">
        <f>DEVSQ(B5:B19)</f>
        <v>1683.7333333333333</v>
      </c>
      <c r="E27" t="s">
        <v>48</v>
      </c>
    </row>
    <row r="28" spans="1:5" x14ac:dyDescent="0.25">
      <c r="A28" t="s">
        <v>43</v>
      </c>
      <c r="D28">
        <f>SUM(E5:E19)</f>
        <v>-1364.2</v>
      </c>
    </row>
    <row r="29" spans="1:5" x14ac:dyDescent="0.25">
      <c r="A29" t="s">
        <v>44</v>
      </c>
      <c r="D29">
        <f>D28^2</f>
        <v>1861041.6400000001</v>
      </c>
    </row>
    <row r="30" spans="1:5" x14ac:dyDescent="0.25">
      <c r="A30" t="s">
        <v>31</v>
      </c>
      <c r="B30">
        <v>-0.62819999999999998</v>
      </c>
    </row>
    <row r="31" spans="1:5" x14ac:dyDescent="0.25">
      <c r="A31" t="s">
        <v>32</v>
      </c>
      <c r="B31">
        <v>85.720420000000004</v>
      </c>
    </row>
    <row r="34" spans="1:10" x14ac:dyDescent="0.25">
      <c r="A34" t="s">
        <v>12</v>
      </c>
    </row>
    <row r="35" spans="1:10" x14ac:dyDescent="0.25">
      <c r="A35" t="s">
        <v>13</v>
      </c>
      <c r="B35">
        <v>20</v>
      </c>
      <c r="C35" t="s">
        <v>14</v>
      </c>
    </row>
    <row r="36" spans="1:10" x14ac:dyDescent="0.25">
      <c r="A36" t="s">
        <v>37</v>
      </c>
      <c r="B36">
        <f>B30*B35+B31</f>
        <v>73.156419999999997</v>
      </c>
      <c r="C36">
        <f>FORECAST(B35,B5:B19,A5:A19)</f>
        <v>73.156413090194633</v>
      </c>
      <c r="F36" s="1">
        <f>C40-C39</f>
        <v>4.8435800000000029</v>
      </c>
    </row>
    <row r="37" spans="1:10" x14ac:dyDescent="0.25">
      <c r="A37" s="5" t="s">
        <v>16</v>
      </c>
      <c r="B37" s="5">
        <v>0.50897999999999999</v>
      </c>
      <c r="C37" s="5" t="s">
        <v>51</v>
      </c>
      <c r="F37" s="1">
        <f>C39-C41</f>
        <v>4.1564199999999971</v>
      </c>
    </row>
    <row r="39" spans="1:10" x14ac:dyDescent="0.25">
      <c r="A39" s="5" t="s">
        <v>38</v>
      </c>
      <c r="B39" s="5"/>
      <c r="C39" s="6">
        <f>B36</f>
        <v>73.156419999999997</v>
      </c>
      <c r="D39" s="8"/>
      <c r="E39" t="s">
        <v>19</v>
      </c>
      <c r="F39" s="1">
        <f>C40-C39</f>
        <v>4.8435800000000029</v>
      </c>
    </row>
    <row r="40" spans="1:10" x14ac:dyDescent="0.25">
      <c r="A40" s="5" t="s">
        <v>17</v>
      </c>
      <c r="B40" s="5"/>
      <c r="C40" s="5">
        <v>78</v>
      </c>
      <c r="D40" s="8"/>
      <c r="E40" t="s">
        <v>20</v>
      </c>
      <c r="F40" s="1">
        <f>C39-C41</f>
        <v>4.1564199999999971</v>
      </c>
      <c r="H40" t="s">
        <v>23</v>
      </c>
      <c r="I40">
        <f>(SQRT(1/B21+((B35-B23)^2)/C26))*I7</f>
        <v>2.0616127068929284</v>
      </c>
    </row>
    <row r="41" spans="1:10" x14ac:dyDescent="0.25">
      <c r="A41" s="5" t="s">
        <v>18</v>
      </c>
      <c r="B41" s="5"/>
      <c r="C41" s="5">
        <v>69</v>
      </c>
      <c r="D41" s="8"/>
      <c r="H41" t="s">
        <v>27</v>
      </c>
      <c r="I41">
        <f>_xlfn.T.INV.2T(0.05,B22)</f>
        <v>2.1603686564627926</v>
      </c>
      <c r="J41" t="s">
        <v>50</v>
      </c>
    </row>
    <row r="42" spans="1:10" x14ac:dyDescent="0.25">
      <c r="H42" t="s">
        <v>28</v>
      </c>
      <c r="I42">
        <f>I40*I41</f>
        <v>4.4538434737368968</v>
      </c>
    </row>
    <row r="43" spans="1:10" x14ac:dyDescent="0.25">
      <c r="A43" s="5" t="s">
        <v>52</v>
      </c>
      <c r="H43" t="s">
        <v>39</v>
      </c>
      <c r="I43" s="7">
        <f>C39+I42</f>
        <v>77.610263473736893</v>
      </c>
    </row>
    <row r="44" spans="1:10" x14ac:dyDescent="0.25">
      <c r="H44" t="s">
        <v>18</v>
      </c>
      <c r="I44" s="7">
        <f>C39-I42</f>
        <v>68.702576526263101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 1a</vt:lpstr>
      <vt:lpstr>Prob2a</vt:lpstr>
      <vt:lpstr>Prob3a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Fletcher</dc:creator>
  <cp:lastModifiedBy>Tom</cp:lastModifiedBy>
  <dcterms:created xsi:type="dcterms:W3CDTF">2013-11-13T23:46:20Z</dcterms:created>
  <dcterms:modified xsi:type="dcterms:W3CDTF">2020-03-30T17:40:53Z</dcterms:modified>
</cp:coreProperties>
</file>