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www\classes\273\Classes\"/>
    </mc:Choice>
  </mc:AlternateContent>
  <xr:revisionPtr revIDLastSave="0" documentId="8_{9386B40A-EB64-4600-94B7-2AC76FD2DA07}" xr6:coauthVersionLast="47" xr6:coauthVersionMax="47" xr10:uidLastSave="{00000000-0000-0000-0000-000000000000}"/>
  <bookViews>
    <workbookView xWindow="-120" yWindow="-120" windowWidth="27645" windowHeight="16440"/>
  </bookViews>
  <sheets>
    <sheet name="Sheet1" sheetId="1" r:id="rId1"/>
    <sheet name="Sheet2" sheetId="2" r:id="rId2"/>
    <sheet name="Sheet3" sheetId="3" r:id="rId3"/>
  </sheets>
  <definedNames>
    <definedName name="solver_adj" localSheetId="0" hidden="1">Sheet1!$C$25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0</definedName>
    <definedName name="solver_nwt" localSheetId="0" hidden="1">1</definedName>
    <definedName name="solver_opt" localSheetId="0" hidden="1">Sheet1!$G$32</definedName>
    <definedName name="solver_pre" localSheetId="0" hidden="1">0.000001</definedName>
    <definedName name="solver_rbv" localSheetId="0" hidden="1">1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</definedName>
    <definedName name="solver_ver" localSheetId="0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1" l="1"/>
  <c r="C36" i="1"/>
  <c r="C33" i="1"/>
  <c r="F25" i="1"/>
  <c r="G25" i="1"/>
  <c r="G21" i="1"/>
  <c r="G20" i="1"/>
  <c r="J5" i="1"/>
  <c r="F21" i="1"/>
  <c r="J6" i="1"/>
  <c r="J7" i="1"/>
  <c r="J4" i="1"/>
  <c r="F20" i="1"/>
  <c r="D25" i="1"/>
  <c r="C26" i="1"/>
  <c r="C27" i="1"/>
  <c r="C28" i="1"/>
  <c r="F28" i="1"/>
  <c r="G28" i="1"/>
  <c r="C12" i="1"/>
  <c r="C15" i="1"/>
  <c r="D21" i="1"/>
  <c r="D20" i="1"/>
  <c r="D27" i="1"/>
  <c r="F27" i="1"/>
  <c r="G27" i="1"/>
  <c r="F26" i="1"/>
  <c r="G26" i="1"/>
  <c r="G29" i="1"/>
  <c r="G31" i="1"/>
  <c r="G32" i="1"/>
  <c r="D26" i="1"/>
  <c r="D28" i="1"/>
  <c r="C16" i="1"/>
  <c r="E20" i="1"/>
  <c r="C17" i="1"/>
  <c r="E21" i="1"/>
  <c r="E28" i="1"/>
  <c r="E27" i="1"/>
  <c r="E25" i="1"/>
  <c r="G22" i="1"/>
</calcChain>
</file>

<file path=xl/sharedStrings.xml><?xml version="1.0" encoding="utf-8"?>
<sst xmlns="http://schemas.openxmlformats.org/spreadsheetml/2006/main" count="68" uniqueCount="53">
  <si>
    <t>(a)</t>
  </si>
  <si>
    <t>Cp coefficients</t>
  </si>
  <si>
    <t>a</t>
  </si>
  <si>
    <t>b</t>
  </si>
  <si>
    <t>c</t>
  </si>
  <si>
    <t>d</t>
  </si>
  <si>
    <t>T</t>
  </si>
  <si>
    <t>Form</t>
  </si>
  <si>
    <t>K</t>
  </si>
  <si>
    <t>n</t>
  </si>
  <si>
    <t>C</t>
  </si>
  <si>
    <t>O2</t>
  </si>
  <si>
    <t>Del H_f</t>
  </si>
  <si>
    <t>In</t>
  </si>
  <si>
    <t>Out</t>
  </si>
  <si>
    <t>ni (mols)</t>
  </si>
  <si>
    <t>T (deg C)</t>
  </si>
  <si>
    <t>T (K)</t>
  </si>
  <si>
    <t>kJ</t>
  </si>
  <si>
    <t>Sum=</t>
  </si>
  <si>
    <t>Prob 9.25 (3rd Edition)</t>
  </si>
  <si>
    <t>CH4</t>
  </si>
  <si>
    <t>HCHO</t>
  </si>
  <si>
    <t>H2O(g)</t>
  </si>
  <si>
    <t>Find initial number of moles using ideal gas law</t>
  </si>
  <si>
    <t>V=</t>
  </si>
  <si>
    <t>liters</t>
  </si>
  <si>
    <t>Tinitial=</t>
  </si>
  <si>
    <t>P=</t>
  </si>
  <si>
    <t>kPa</t>
  </si>
  <si>
    <t>R=</t>
  </si>
  <si>
    <t>m^3-Pa/(mol-K)</t>
  </si>
  <si>
    <t>n=</t>
  </si>
  <si>
    <t>gmols</t>
  </si>
  <si>
    <t>n_CH4=</t>
  </si>
  <si>
    <t>n_O2=</t>
  </si>
  <si>
    <t>Ui</t>
  </si>
  <si>
    <t>ni*ui (kJ)</t>
  </si>
  <si>
    <t>T(K)</t>
  </si>
  <si>
    <t>DelU_f</t>
  </si>
  <si>
    <t>Ui (kJ/mol)</t>
  </si>
  <si>
    <t>ni*Ui</t>
  </si>
  <si>
    <t>Q=</t>
  </si>
  <si>
    <t>Watts</t>
  </si>
  <si>
    <t>Time=</t>
  </si>
  <si>
    <t>s</t>
  </si>
  <si>
    <t>Total Q=</t>
  </si>
  <si>
    <t>Diff=</t>
  </si>
  <si>
    <t>Pressure=nRT/V</t>
  </si>
  <si>
    <t>Pa</t>
  </si>
  <si>
    <t>&lt;&lt;Use Solver to make Q = Q_heating coil</t>
  </si>
  <si>
    <t>Q_heater=</t>
  </si>
  <si>
    <t>(85 mol%)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</si>
</sst>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7" formatCode="0.0%"/>
    <numFmt numFmtId="170" formatCode="0.000"/>
    <numFmt numFmtId="172" formatCode="0.0"/>
  </numFmts>
  <fonts count="6" x14ac:knownFonts="1">
    <font>
      <sz val="10"/>
      <name val="Arial"/>
    </font>
    <font>
      <sz val="10"/>
      <name val="Arial"/>
    </font>
    <font>
      <b/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11" fontId="0" fillId="0" borderId="0" xfId="0" applyNumberFormat="1"/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Fill="1"/>
    <xf numFmtId="11" fontId="4" fillId="0" borderId="0" xfId="0" applyNumberFormat="1" applyFont="1" applyFill="1"/>
    <xf numFmtId="0" fontId="5" fillId="0" borderId="0" xfId="0" applyFont="1"/>
    <xf numFmtId="0" fontId="0" fillId="0" borderId="0" xfId="0" applyNumberFormat="1"/>
    <xf numFmtId="11" fontId="0" fillId="0" borderId="0" xfId="0" applyNumberForma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11" fontId="4" fillId="0" borderId="0" xfId="0" applyNumberFormat="1" applyFont="1"/>
    <xf numFmtId="0" fontId="4" fillId="0" borderId="0" xfId="0" applyNumberFormat="1" applyFont="1"/>
    <xf numFmtId="2" fontId="0" fillId="0" borderId="0" xfId="0" applyNumberFormat="1"/>
    <xf numFmtId="170" fontId="0" fillId="0" borderId="0" xfId="0" applyNumberFormat="1"/>
    <xf numFmtId="172" fontId="0" fillId="0" borderId="0" xfId="0" applyNumberFormat="1"/>
    <xf numFmtId="0" fontId="0" fillId="0" borderId="0" xfId="0" applyFill="1"/>
    <xf numFmtId="0" fontId="0" fillId="0" borderId="0" xfId="0" applyFill="1" applyAlignment="1">
      <alignment horizontal="center"/>
    </xf>
    <xf numFmtId="11" fontId="0" fillId="0" borderId="0" xfId="0" applyNumberFormat="1" applyFill="1"/>
    <xf numFmtId="0" fontId="0" fillId="0" borderId="0" xfId="0" applyNumberFormat="1" applyFill="1" applyAlignment="1">
      <alignment horizontal="center"/>
    </xf>
    <xf numFmtId="0" fontId="5" fillId="0" borderId="0" xfId="0" applyFont="1" applyFill="1"/>
    <xf numFmtId="11" fontId="5" fillId="0" borderId="0" xfId="0" applyNumberFormat="1" applyFont="1" applyFill="1"/>
    <xf numFmtId="167" fontId="5" fillId="0" borderId="0" xfId="1" applyNumberFormat="1" applyFont="1" applyFill="1"/>
    <xf numFmtId="0" fontId="0" fillId="0" borderId="0" xfId="0" applyFont="1" applyFill="1"/>
    <xf numFmtId="172" fontId="0" fillId="2" borderId="0" xfId="0" applyNumberFormat="1" applyFill="1"/>
    <xf numFmtId="11" fontId="0" fillId="3" borderId="0" xfId="0" applyNumberFormat="1" applyFill="1"/>
    <xf numFmtId="2" fontId="0" fillId="4" borderId="0" xfId="0" applyNumberFormat="1" applyFill="1"/>
    <xf numFmtId="0" fontId="0" fillId="4" borderId="0" xfId="0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624753</xdr:colOff>
      <xdr:row>10</xdr:row>
      <xdr:rowOff>121227</xdr:rowOff>
    </xdr:from>
    <xdr:ext cx="3341111" cy="467592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>
              <a:extLst>
                <a:ext uri="{FF2B5EF4-FFF2-40B4-BE49-F238E27FC236}">
                  <a16:creationId xmlns:a16="http://schemas.microsoft.com/office/drawing/2014/main" id="{BDFC1FE6-A046-49C6-AF2B-54F9C1189B89}"/>
                </a:ext>
              </a:extLst>
            </xdr:cNvPr>
            <xdr:cNvSpPr txBox="1"/>
          </xdr:nvSpPr>
          <xdr:spPr>
            <a:xfrm>
              <a:off x="3395662" y="1827068"/>
              <a:ext cx="3341111" cy="467592"/>
            </a:xfrm>
            <a:prstGeom prst="rect">
              <a:avLst/>
            </a:prstGeom>
            <a:solidFill>
              <a:srgbClr val="FFC00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acc>
                      <m:accPr>
                        <m:chr m:val="̂"/>
                        <m:ctrlPr>
                          <a:rPr lang="en-US" sz="120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𝑈</m:t>
                        </m:r>
                      </m:e>
                    </m:acc>
                    <m:r>
                      <a:rPr lang="en-US" sz="1200" b="0" i="1">
                        <a:latin typeface="Cambria Math" panose="02040503050406030204" pitchFamily="18" charset="0"/>
                      </a:rPr>
                      <m:t>=</m:t>
                    </m:r>
                    <m:r>
                      <m:rPr>
                        <m:sty m:val="p"/>
                      </m:rPr>
                      <a:rPr lang="en-US" sz="1200" b="0" i="0">
                        <a:latin typeface="Cambria Math" panose="02040503050406030204" pitchFamily="18" charset="0"/>
                      </a:rPr>
                      <m:t>Δ</m:t>
                    </m:r>
                    <m:sSubSup>
                      <m:sSubSup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𝑈</m:t>
                        </m:r>
                      </m:e>
                      <m:sub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𝑓</m:t>
                        </m:r>
                      </m:sub>
                      <m:sup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0</m:t>
                        </m:r>
                      </m:sup>
                    </m:sSubSup>
                    <m:r>
                      <a:rPr lang="en-US" sz="1200" b="0" i="1">
                        <a:latin typeface="Cambria Math" panose="02040503050406030204" pitchFamily="18" charset="0"/>
                      </a:rPr>
                      <m:t>+</m:t>
                    </m:r>
                    <m:nary>
                      <m:nary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naryPr>
                      <m:sub>
                        <m:r>
                          <m:rPr>
                            <m:brk m:alnAt="23"/>
                          </m:rPr>
                          <a:rPr lang="en-US" sz="1200" b="0" i="1">
                            <a:latin typeface="Cambria Math" panose="02040503050406030204" pitchFamily="18" charset="0"/>
                          </a:rPr>
                          <m:t>2</m:t>
                        </m:r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5</m:t>
                        </m:r>
                        <m:r>
                          <m:rPr>
                            <m:brk m:alnAt="23"/>
                          </m:rPr>
                          <a:rPr lang="en-US" sz="12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℃</m:t>
                        </m:r>
                      </m:sub>
                      <m:sup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𝑇</m:t>
                        </m:r>
                      </m:sup>
                      <m:e>
                        <m:sSub>
                          <m:sSubPr>
                            <m:ctrlPr>
                              <a:rPr lang="en-US" sz="1200" b="0" i="1">
                                <a:latin typeface="Cambria Math" panose="02040503050406030204" pitchFamily="18" charset="0"/>
                              </a:rPr>
                            </m:ctrlPr>
                          </m:sSubPr>
                          <m:e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</m:e>
                          <m:sub>
                            <m:r>
                              <a:rPr lang="en-US" sz="1200" b="0" i="1">
                                <a:latin typeface="Cambria Math" panose="02040503050406030204" pitchFamily="18" charset="0"/>
                              </a:rPr>
                              <m:t>𝑣</m:t>
                            </m:r>
                          </m:sub>
                        </m:sSub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𝑑𝑇</m:t>
                        </m:r>
                      </m:e>
                    </m:nary>
                    <m:r>
                      <a:rPr lang="en-US" sz="1200" b="0" i="1">
                        <a:latin typeface="Cambria Math" panose="02040503050406030204" pitchFamily="18" charset="0"/>
                      </a:rPr>
                      <m:t>=</m:t>
                    </m:r>
                    <m:r>
                      <m:rPr>
                        <m:sty m:val="p"/>
                      </m:rPr>
                      <a:rPr lang="en-US" sz="1200" b="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Δ</m:t>
                    </m:r>
                    <m:sSubSup>
                      <m:sSubSupPr>
                        <m:ctrlP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𝑈</m:t>
                        </m:r>
                      </m:e>
                      <m:sub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𝑓</m:t>
                        </m:r>
                      </m:sub>
                      <m:sup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</m:sup>
                    </m:sSubSup>
                    <m:r>
                      <a:rPr lang="en-US" sz="12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+</m:t>
                    </m:r>
                    <m:nary>
                      <m:naryPr>
                        <m:ctrlP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naryPr>
                      <m:sub>
                        <m:r>
                          <m:rPr>
                            <m:brk m:alnAt="23"/>
                          </m:rP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</m:t>
                        </m:r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5℃</m:t>
                        </m:r>
                      </m:sub>
                      <m:sup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𝑇</m:t>
                        </m:r>
                      </m:sup>
                      <m:e>
                        <m:d>
                          <m:dPr>
                            <m:ctrlPr>
                              <a:rPr lang="en-US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</m:ctrlPr>
                          </m:dPr>
                          <m:e>
                            <m:sSub>
                              <m:sSubPr>
                                <m:ctrlPr>
                                  <a:rPr lang="en-US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</m:ctrlPr>
                              </m:sSubPr>
                              <m:e>
                                <m:r>
                                  <a:rPr lang="en-US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𝐶</m:t>
                                </m:r>
                              </m:e>
                              <m:sub>
                                <m:r>
                                  <a:rPr lang="en-US" sz="1200" b="0" i="1">
                                    <a:solidFill>
                                      <a:schemeClr val="tx1"/>
                                    </a:solidFill>
                                    <a:effectLst/>
                                    <a:latin typeface="Cambria Math" panose="02040503050406030204" pitchFamily="18" charset="0"/>
                                    <a:ea typeface="+mn-ea"/>
                                    <a:cs typeface="+mn-cs"/>
                                  </a:rPr>
                                  <m:t>𝑝</m:t>
                                </m:r>
                              </m:sub>
                            </m:sSub>
                            <m:r>
                              <a:rPr lang="en-US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−</m:t>
                            </m:r>
                            <m:r>
                              <a:rPr lang="en-US" sz="1200" b="0" i="1">
                                <a:solidFill>
                                  <a:schemeClr val="tx1"/>
                                </a:solidFill>
                                <a:effectLst/>
                                <a:latin typeface="Cambria Math" panose="02040503050406030204" pitchFamily="18" charset="0"/>
                                <a:ea typeface="+mn-ea"/>
                                <a:cs typeface="+mn-cs"/>
                              </a:rPr>
                              <m:t>𝑅</m:t>
                            </m:r>
                          </m:e>
                        </m:d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𝑑𝑇</m:t>
                        </m:r>
                      </m:e>
                    </m:nary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 xmlns:a="http://schemas.openxmlformats.org/drawingml/2006/main">
              <a:off x="3395662" y="1827068"/>
              <a:ext cx="3341111" cy="467592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C000"/>
            </a:solidFill>
          </xdr:spPr>
          <x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xdr:style>
          <xdr:txBody>
            <a:bodyPr xmlns:a="http://schemas.openxmlformats.org/drawingml/2006/main" vertOverflow="clip" horzOverflow="clip" wrap="none" lIns="0" tIns="0" rIns="0" bIns="0" rtlCol="0" anchor="t">
              <a:noAutofit/>
            </a:bodyPr>
            <a:lstStyle xmlns:a="http://schemas.openxmlformats.org/drawingml/2006/main"/>
            <a:p xmlns:a="http://schemas.openxmlformats.org/drawingml/2006/main">
              <a:pPr/>
              <a:r>
                <a:rPr lang="en-US" sz="1200" b="0" i="0">
                  <a:latin typeface="Cambria Math" panose="02040503050406030204" pitchFamily="18" charset="0"/>
                </a:rPr>
                <a:t>𝑈 ̂=Δ𝑈_𝑓^0+∫</a:t>
              </a:r>
              <a:r>
                <a:rPr lang="en-US" sz="12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_(</a:t>
              </a:r>
              <a:r>
                <a:rPr lang="en-US" sz="1200" b="0" i="0">
                  <a:latin typeface="Cambria Math" panose="02040503050406030204" pitchFamily="18" charset="0"/>
                </a:rPr>
                <a:t>25</a:t>
              </a:r>
              <a:r>
                <a:rPr lang="en-US" sz="12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℃)^</a:t>
              </a:r>
              <a:r>
                <a:rPr lang="en-US" sz="1200" b="0" i="0">
                  <a:latin typeface="Cambria Math" panose="02040503050406030204" pitchFamily="18" charset="0"/>
                </a:rPr>
                <a:t>𝑇▒〖𝐶_𝑣 𝑑𝑇〗=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Δ𝑈_𝑓^0+∫_(25℃)^𝑇▒(𝐶_𝑝−𝑅)𝑑𝑇</a:t>
              </a:r>
              <a:endParaRPr lang="en-US" sz="1200"/>
            </a:p>
          </xdr:txBody>
        </xdr:sp>
      </mc:Fallback>
    </mc:AlternateContent>
    <xdr:clientData/>
  </xdr:oneCellAnchor>
  <xdr:oneCellAnchor>
    <xdr:from>
      <xdr:col>5</xdr:col>
      <xdr:colOff>652462</xdr:colOff>
      <xdr:row>8</xdr:row>
      <xdr:rowOff>33337</xdr:rowOff>
    </xdr:from>
    <xdr:ext cx="2470110" cy="278391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ADF4196F-CC43-442A-BC70-B718507D89DB}"/>
                </a:ext>
              </a:extLst>
            </xdr:cNvPr>
            <xdr:cNvSpPr txBox="1"/>
          </xdr:nvSpPr>
          <xdr:spPr>
            <a:xfrm>
              <a:off x="3423371" y="1410132"/>
              <a:ext cx="2470110" cy="278391"/>
            </a:xfrm>
            <a:prstGeom prst="rect">
              <a:avLst/>
            </a:prstGeom>
            <a:solidFill>
              <a:srgbClr val="FFC000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sty m:val="p"/>
                      </m:rPr>
                      <a:rPr lang="en-US" sz="1200" b="0" i="0">
                        <a:latin typeface="Cambria Math" panose="02040503050406030204" pitchFamily="18" charset="0"/>
                      </a:rPr>
                      <m:t>Δ</m:t>
                    </m:r>
                    <m:sSubSup>
                      <m:sSubSup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𝑈</m:t>
                        </m:r>
                      </m:e>
                      <m:sub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𝑓</m:t>
                        </m:r>
                      </m:sub>
                      <m:sup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0</m:t>
                        </m:r>
                      </m:sup>
                    </m:sSubSup>
                    <m:r>
                      <a:rPr lang="en-US" sz="1200" b="0" i="1">
                        <a:latin typeface="Cambria Math" panose="02040503050406030204" pitchFamily="18" charset="0"/>
                      </a:rPr>
                      <m:t>=</m:t>
                    </m:r>
                    <m:r>
                      <m:rPr>
                        <m:sty m:val="p"/>
                      </m:rPr>
                      <a:rPr lang="en-US" sz="1200" b="0" i="0">
                        <a:latin typeface="Cambria Math" panose="02040503050406030204" pitchFamily="18" charset="0"/>
                      </a:rPr>
                      <m:t>Δ</m:t>
                    </m:r>
                    <m:sSubSup>
                      <m:sSubSupPr>
                        <m:ctrlPr>
                          <a:rPr lang="en-US" sz="1200" b="0" i="1">
                            <a:latin typeface="Cambria Math" panose="02040503050406030204" pitchFamily="18" charset="0"/>
                          </a:rPr>
                        </m:ctrlPr>
                      </m:sSubSupPr>
                      <m:e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𝐻</m:t>
                        </m:r>
                      </m:e>
                      <m:sub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𝑓</m:t>
                        </m:r>
                      </m:sub>
                      <m:sup>
                        <m:r>
                          <a:rPr lang="en-US" sz="1200" b="0" i="1">
                            <a:latin typeface="Cambria Math" panose="02040503050406030204" pitchFamily="18" charset="0"/>
                          </a:rPr>
                          <m:t>0</m:t>
                        </m:r>
                      </m:sup>
                    </m:sSubSup>
                    <m:r>
                      <a:rPr lang="en-US" sz="1200" b="0" i="1">
                        <a:latin typeface="Cambria Math" panose="02040503050406030204" pitchFamily="18" charset="0"/>
                      </a:rPr>
                      <m:t>−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𝑅𝑇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=</m:t>
                    </m:r>
                    <m:r>
                      <m:rPr>
                        <m:sty m:val="p"/>
                      </m:rPr>
                      <a:rPr lang="en-US" sz="1100" b="0" i="0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Δ</m:t>
                    </m:r>
                    <m:sSubSup>
                      <m:sSubSupPr>
                        <m:ctrlP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𝐻</m:t>
                        </m:r>
                      </m:e>
                      <m:sub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𝑓</m:t>
                        </m:r>
                      </m:sub>
                      <m:sup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0</m:t>
                        </m:r>
                      </m:sup>
                    </m:sSubSup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−</m:t>
                    </m:r>
                    <m:d>
                      <m:dPr>
                        <m:ctrlP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dPr>
                      <m:e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298 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</m:t>
                        </m:r>
                      </m:e>
                    </m:d>
                    <m:r>
                      <a:rPr lang="en-US" sz="1100" b="0" i="1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+mn-ea"/>
                        <a:cs typeface="+mn-cs"/>
                      </a:rPr>
                      <m:t>𝑅</m:t>
                    </m:r>
                    <m:r>
                      <a:rPr lang="en-US" sz="1200" b="0" i="1">
                        <a:latin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en-US" sz="1200"/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 xmlns:a="http://schemas.openxmlformats.org/drawingml/2006/main">
              <a:off x="3423371" y="1410132"/>
              <a:ext cx="2470110" cy="278391"/>
            </a:xfrm>
            <a:prstGeom xmlns:a="http://schemas.openxmlformats.org/drawingml/2006/main" prst="rect">
              <a:avLst/>
            </a:prstGeom>
            <a:solidFill xmlns:a="http://schemas.openxmlformats.org/drawingml/2006/main">
              <a:srgbClr val="FFC000"/>
            </a:solidFill>
          </xdr:spPr>
          <xdr:style>
            <a:lnRef xmlns:a="http://schemas.openxmlformats.org/drawingml/2006/main" idx="0">
              <a:scrgbClr r="0" g="0" b="0"/>
            </a:lnRef>
            <a:fillRef xmlns:a="http://schemas.openxmlformats.org/drawingml/2006/main" idx="0">
              <a:scrgbClr r="0" g="0" b="0"/>
            </a:fillRef>
            <a:effectRef xmlns:a="http://schemas.openxmlformats.org/drawingml/2006/main" idx="0">
              <a:scrgbClr r="0" g="0" b="0"/>
            </a:effectRef>
            <a:fontRef xmlns:a="http://schemas.openxmlformats.org/drawingml/2006/main" idx="minor">
              <a:schemeClr val="tx1"/>
            </a:fontRef>
          </xdr:style>
          <xdr:txBody>
            <a:bodyPr xmlns:a="http://schemas.openxmlformats.org/drawingml/2006/main" vertOverflow="clip" horzOverflow="clip" wrap="none" lIns="0" tIns="0" rIns="0" bIns="0" rtlCol="0" anchor="t">
              <a:noAutofit/>
            </a:bodyPr>
            <a:lstStyle xmlns:a="http://schemas.openxmlformats.org/drawingml/2006/main"/>
            <a:p xmlns:a="http://schemas.openxmlformats.org/drawingml/2006/main">
              <a:pPr/>
              <a:r>
                <a:rPr lang="en-US" sz="1200" b="0" i="0">
                  <a:latin typeface="Cambria Math" panose="02040503050406030204" pitchFamily="18" charset="0"/>
                </a:rPr>
                <a:t>Δ𝑈_𝑓^0=Δ𝐻_𝑓^0−𝑅𝑇=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Δ𝐻_𝑓^0−(298 𝐾)𝑅</a:t>
              </a:r>
              <a:r>
                <a:rPr lang="en-US" sz="1200" b="0" i="0">
                  <a:latin typeface="Cambria Math" panose="02040503050406030204" pitchFamily="18" charset="0"/>
                </a:rPr>
                <a:t> </a:t>
              </a:r>
              <a:endParaRPr lang="en-US" sz="12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0"/>
  <sheetViews>
    <sheetView tabSelected="1" zoomScale="110" zoomScaleNormal="110" workbookViewId="0">
      <selection activeCell="N21" sqref="N21"/>
    </sheetView>
  </sheetViews>
  <sheetFormatPr defaultRowHeight="12.75" x14ac:dyDescent="0.2"/>
  <cols>
    <col min="1" max="1" width="3.5703125" customWidth="1"/>
    <col min="3" max="5" width="9.5703125" bestFit="1" customWidth="1"/>
    <col min="6" max="6" width="10.28515625" customWidth="1"/>
    <col min="7" max="7" width="9.5703125" bestFit="1" customWidth="1"/>
    <col min="8" max="8" width="9.85546875" bestFit="1" customWidth="1"/>
    <col min="9" max="9" width="9.5703125" bestFit="1" customWidth="1"/>
    <col min="10" max="10" width="11" customWidth="1"/>
  </cols>
  <sheetData>
    <row r="1" spans="1:10" ht="18" x14ac:dyDescent="0.25">
      <c r="A1" s="1" t="s">
        <v>20</v>
      </c>
    </row>
    <row r="2" spans="1:10" x14ac:dyDescent="0.2">
      <c r="A2" t="s">
        <v>0</v>
      </c>
      <c r="B2" t="s">
        <v>1</v>
      </c>
    </row>
    <row r="3" spans="1:10" x14ac:dyDescent="0.2">
      <c r="C3" t="s">
        <v>2</v>
      </c>
      <c r="D3" t="s">
        <v>3</v>
      </c>
      <c r="E3" t="s">
        <v>4</v>
      </c>
      <c r="F3" t="s">
        <v>5</v>
      </c>
      <c r="G3" s="4" t="s">
        <v>6</v>
      </c>
      <c r="H3" t="s">
        <v>7</v>
      </c>
      <c r="I3" t="s">
        <v>12</v>
      </c>
      <c r="J3" s="10" t="s">
        <v>39</v>
      </c>
    </row>
    <row r="4" spans="1:10" x14ac:dyDescent="0.2">
      <c r="B4" t="s">
        <v>21</v>
      </c>
      <c r="C4" s="2">
        <v>3.431E-2</v>
      </c>
      <c r="D4" s="2">
        <v>5.469E-5</v>
      </c>
      <c r="E4" s="2">
        <v>3.6610000000000001E-9</v>
      </c>
      <c r="F4" s="2">
        <v>-1.1000000000000001E-11</v>
      </c>
      <c r="G4" s="4" t="s">
        <v>10</v>
      </c>
      <c r="H4" s="4">
        <v>1</v>
      </c>
      <c r="I4">
        <v>-74.849999999999994</v>
      </c>
      <c r="J4" s="14">
        <f>I4-0.008314*298</f>
        <v>-77.327571999999989</v>
      </c>
    </row>
    <row r="5" spans="1:10" x14ac:dyDescent="0.2">
      <c r="B5" t="s">
        <v>11</v>
      </c>
      <c r="C5" s="2">
        <v>2.9100000000000001E-2</v>
      </c>
      <c r="D5" s="2">
        <v>1.1579999999999999E-5</v>
      </c>
      <c r="E5" s="2">
        <v>-6.0760000000000001E-9</v>
      </c>
      <c r="F5" s="2">
        <v>1.311E-12</v>
      </c>
      <c r="G5" s="4" t="s">
        <v>10</v>
      </c>
      <c r="H5" s="4">
        <v>1</v>
      </c>
      <c r="I5">
        <v>0</v>
      </c>
      <c r="J5" s="14">
        <f>I5-0.008314*298</f>
        <v>-2.4775719999999999</v>
      </c>
    </row>
    <row r="6" spans="1:10" x14ac:dyDescent="0.2">
      <c r="B6" s="10" t="s">
        <v>22</v>
      </c>
      <c r="C6" s="2">
        <v>3.4279999999999998E-2</v>
      </c>
      <c r="D6" s="2">
        <v>4.2679999999999998E-5</v>
      </c>
      <c r="E6" s="2">
        <v>0</v>
      </c>
      <c r="F6" s="2">
        <v>-8.6939999999999999E-12</v>
      </c>
      <c r="G6" s="11" t="s">
        <v>10</v>
      </c>
      <c r="H6" s="4">
        <v>1</v>
      </c>
      <c r="I6" s="2">
        <v>-115.9</v>
      </c>
      <c r="J6" s="14">
        <f>I6-0.008314*298</f>
        <v>-118.377572</v>
      </c>
    </row>
    <row r="7" spans="1:10" x14ac:dyDescent="0.2">
      <c r="B7" s="10" t="s">
        <v>23</v>
      </c>
      <c r="C7" s="2">
        <v>3.3459999999999997E-2</v>
      </c>
      <c r="D7" s="2">
        <v>6.8800000000000002E-6</v>
      </c>
      <c r="E7" s="2">
        <v>7.6039999999999998E-9</v>
      </c>
      <c r="F7" s="2">
        <v>-3.5930000000000001E-12</v>
      </c>
      <c r="G7" s="4" t="s">
        <v>10</v>
      </c>
      <c r="H7" s="4">
        <v>1</v>
      </c>
      <c r="I7">
        <v>-241.83</v>
      </c>
      <c r="J7" s="14">
        <f>I7-0.008314*298</f>
        <v>-244.30757200000002</v>
      </c>
    </row>
    <row r="8" spans="1:10" x14ac:dyDescent="0.2">
      <c r="B8" s="10"/>
      <c r="C8" s="2"/>
      <c r="D8" s="2"/>
      <c r="E8" s="2"/>
      <c r="F8" s="2"/>
      <c r="G8" s="4"/>
      <c r="H8" s="4"/>
    </row>
    <row r="9" spans="1:10" x14ac:dyDescent="0.2">
      <c r="B9" s="10" t="s">
        <v>24</v>
      </c>
      <c r="C9" s="2"/>
      <c r="D9" s="2"/>
      <c r="E9" s="2"/>
      <c r="F9" s="2"/>
      <c r="G9" s="4"/>
      <c r="H9" s="4"/>
    </row>
    <row r="10" spans="1:10" x14ac:dyDescent="0.2">
      <c r="B10" s="10" t="s">
        <v>25</v>
      </c>
      <c r="C10" s="8">
        <v>10</v>
      </c>
      <c r="D10" s="12" t="s">
        <v>26</v>
      </c>
      <c r="E10" s="2"/>
      <c r="F10" s="2"/>
      <c r="G10" s="4"/>
      <c r="H10" s="4"/>
    </row>
    <row r="11" spans="1:10" x14ac:dyDescent="0.2">
      <c r="B11" s="10" t="s">
        <v>27</v>
      </c>
      <c r="C11" s="8">
        <v>25</v>
      </c>
      <c r="D11" s="12" t="s">
        <v>10</v>
      </c>
      <c r="E11" s="2"/>
      <c r="F11" s="2"/>
      <c r="G11" s="4"/>
      <c r="H11" s="4"/>
    </row>
    <row r="12" spans="1:10" x14ac:dyDescent="0.2">
      <c r="B12" s="10"/>
      <c r="C12" s="8">
        <f>C11+273</f>
        <v>298</v>
      </c>
      <c r="D12" s="12" t="s">
        <v>8</v>
      </c>
      <c r="E12" s="2"/>
      <c r="F12" s="2"/>
      <c r="G12" s="4"/>
      <c r="H12" s="4"/>
    </row>
    <row r="13" spans="1:10" x14ac:dyDescent="0.2">
      <c r="B13" s="10" t="s">
        <v>28</v>
      </c>
      <c r="C13" s="8">
        <v>200</v>
      </c>
      <c r="D13" s="12" t="s">
        <v>29</v>
      </c>
      <c r="E13" s="2"/>
      <c r="F13" s="2"/>
      <c r="G13" s="4"/>
      <c r="H13" s="4"/>
    </row>
    <row r="14" spans="1:10" x14ac:dyDescent="0.2">
      <c r="B14" s="10" t="s">
        <v>30</v>
      </c>
      <c r="C14" s="8">
        <v>8.3140000000000001</v>
      </c>
      <c r="D14" s="12" t="s">
        <v>31</v>
      </c>
      <c r="E14" s="2"/>
      <c r="F14" s="2"/>
      <c r="G14" s="4"/>
      <c r="H14" s="4"/>
    </row>
    <row r="15" spans="1:10" x14ac:dyDescent="0.2">
      <c r="B15" s="10" t="s">
        <v>32</v>
      </c>
      <c r="C15" s="8">
        <f>C13*1000*C10/1000/(C14*C12)</f>
        <v>0.80724192879157497</v>
      </c>
      <c r="D15" s="12" t="s">
        <v>33</v>
      </c>
      <c r="E15" s="2"/>
      <c r="F15" s="2"/>
      <c r="G15" s="4"/>
      <c r="H15" s="4"/>
    </row>
    <row r="16" spans="1:10" x14ac:dyDescent="0.2">
      <c r="B16" s="10" t="s">
        <v>34</v>
      </c>
      <c r="C16" s="8">
        <f>0.85*C15</f>
        <v>0.68615563947283875</v>
      </c>
      <c r="D16" s="12" t="s">
        <v>52</v>
      </c>
      <c r="E16" s="2"/>
      <c r="F16" s="2"/>
      <c r="G16" s="4"/>
      <c r="H16" s="4"/>
    </row>
    <row r="17" spans="1:11" x14ac:dyDescent="0.2">
      <c r="B17" s="10" t="s">
        <v>35</v>
      </c>
      <c r="C17" s="8">
        <f>C15-C16</f>
        <v>0.12108628931873622</v>
      </c>
      <c r="D17" s="12"/>
      <c r="E17" s="2"/>
      <c r="F17" s="2"/>
      <c r="G17" s="4"/>
      <c r="H17" s="4"/>
    </row>
    <row r="18" spans="1:11" x14ac:dyDescent="0.2">
      <c r="B18" s="10"/>
      <c r="C18" s="8"/>
      <c r="D18" s="12"/>
      <c r="E18" s="2"/>
      <c r="F18" s="2"/>
      <c r="G18" s="4"/>
      <c r="H18" s="4"/>
    </row>
    <row r="19" spans="1:11" x14ac:dyDescent="0.2">
      <c r="B19" s="7" t="s">
        <v>13</v>
      </c>
      <c r="C19" t="s">
        <v>16</v>
      </c>
      <c r="D19" t="s">
        <v>17</v>
      </c>
      <c r="E19" s="2" t="s">
        <v>15</v>
      </c>
      <c r="F19" s="12" t="s">
        <v>40</v>
      </c>
      <c r="G19" s="12" t="s">
        <v>37</v>
      </c>
      <c r="H19" s="4"/>
    </row>
    <row r="20" spans="1:11" x14ac:dyDescent="0.2">
      <c r="B20" t="s">
        <v>21</v>
      </c>
      <c r="C20" s="8">
        <v>25</v>
      </c>
      <c r="D20" s="8">
        <f>C20+273</f>
        <v>298</v>
      </c>
      <c r="E20" s="8">
        <f>C16</f>
        <v>0.68615563947283875</v>
      </c>
      <c r="F20" s="14">
        <f>J4</f>
        <v>-77.327571999999989</v>
      </c>
      <c r="G20" s="8">
        <f>E20*F20</f>
        <v>-53.058749614541973</v>
      </c>
      <c r="H20" s="9"/>
    </row>
    <row r="21" spans="1:11" x14ac:dyDescent="0.2">
      <c r="B21" t="s">
        <v>11</v>
      </c>
      <c r="C21" s="8">
        <v>25</v>
      </c>
      <c r="D21" s="8">
        <f>C21+273</f>
        <v>298</v>
      </c>
      <c r="E21" s="8">
        <f>C17</f>
        <v>0.12108628931873622</v>
      </c>
      <c r="F21" s="14">
        <f>J5</f>
        <v>-2.4775719999999999</v>
      </c>
      <c r="G21" s="8">
        <f>E21*F21</f>
        <v>-0.29999999999999993</v>
      </c>
      <c r="H21" s="4"/>
    </row>
    <row r="22" spans="1:11" x14ac:dyDescent="0.2">
      <c r="C22" s="8"/>
      <c r="D22" s="8"/>
      <c r="E22" s="8"/>
      <c r="F22" s="13" t="s">
        <v>19</v>
      </c>
      <c r="G22" s="8">
        <f>SUM(G20:G21)</f>
        <v>-53.358749614541971</v>
      </c>
      <c r="I22" s="4"/>
    </row>
    <row r="23" spans="1:11" x14ac:dyDescent="0.2">
      <c r="C23" s="2"/>
      <c r="D23" s="2"/>
      <c r="E23" s="2"/>
      <c r="F23" s="2"/>
      <c r="G23" s="4"/>
      <c r="H23" s="3"/>
    </row>
    <row r="24" spans="1:11" x14ac:dyDescent="0.2">
      <c r="B24" s="7" t="s">
        <v>14</v>
      </c>
      <c r="C24" t="s">
        <v>16</v>
      </c>
      <c r="D24" s="10" t="s">
        <v>38</v>
      </c>
      <c r="E24" s="2" t="s">
        <v>9</v>
      </c>
      <c r="F24" s="12" t="s">
        <v>36</v>
      </c>
      <c r="G24" s="12" t="s">
        <v>41</v>
      </c>
      <c r="H24" s="4"/>
    </row>
    <row r="25" spans="1:11" x14ac:dyDescent="0.2">
      <c r="B25" s="10" t="s">
        <v>21</v>
      </c>
      <c r="C25" s="25">
        <v>1090.6158520855699</v>
      </c>
      <c r="D25" s="16">
        <f>C25+273</f>
        <v>1363.6158520855699</v>
      </c>
      <c r="E25" s="15">
        <f>E20-E21</f>
        <v>0.56506935015410253</v>
      </c>
      <c r="F25" s="16">
        <f>J4+(C4-0.008314)*(C25-25)+D4/2*(C25^2-25^2)+E4/3*(C25^3-25^3)+F4/4*(C25^4-25^4)</f>
        <v>-19.425196393849873</v>
      </c>
      <c r="G25" s="16">
        <f>E25*F25</f>
        <v>-10.976583102888563</v>
      </c>
      <c r="H25" s="4"/>
    </row>
    <row r="26" spans="1:11" x14ac:dyDescent="0.2">
      <c r="B26" s="10" t="s">
        <v>11</v>
      </c>
      <c r="C26" s="16">
        <f>C25</f>
        <v>1090.6158520855699</v>
      </c>
      <c r="D26" s="16">
        <f>C26+273</f>
        <v>1363.6158520855699</v>
      </c>
      <c r="E26" s="8">
        <v>0</v>
      </c>
      <c r="F26" s="16">
        <f>J5+(C5-0.008314)*(C26-25)+D5/2*(C26^2-25^2)+E5/3*(C26^3-25^3)+F5/4*(C26^4-25^4)</f>
        <v>24.391985130218764</v>
      </c>
      <c r="G26" s="16">
        <f>E26*F26</f>
        <v>0</v>
      </c>
      <c r="H26" s="4"/>
    </row>
    <row r="27" spans="1:11" x14ac:dyDescent="0.2">
      <c r="B27" s="5" t="s">
        <v>22</v>
      </c>
      <c r="C27" s="16">
        <f>C26</f>
        <v>1090.6158520855699</v>
      </c>
      <c r="D27" s="16">
        <f>C27+273</f>
        <v>1363.6158520855699</v>
      </c>
      <c r="E27" s="15">
        <f>E21</f>
        <v>0.12108628931873622</v>
      </c>
      <c r="F27" s="16">
        <f>J6+(C6-0.008314)*(C27-25)+D6/2*(C27^2-25^2)+E6/3*(C27^3-25^3)+F6/4*(C27^4-25^4)</f>
        <v>-68.413427539621935</v>
      </c>
      <c r="G27" s="16">
        <f>E27*F27</f>
        <v>-8.2839280803490585</v>
      </c>
      <c r="H27" s="9"/>
    </row>
    <row r="28" spans="1:11" x14ac:dyDescent="0.2">
      <c r="B28" s="10" t="s">
        <v>23</v>
      </c>
      <c r="C28" s="16">
        <f>C27</f>
        <v>1090.6158520855699</v>
      </c>
      <c r="D28" s="16">
        <f>C28+273</f>
        <v>1363.6158520855699</v>
      </c>
      <c r="E28" s="15">
        <f>E21</f>
        <v>0.12108628931873622</v>
      </c>
      <c r="F28" s="16">
        <f>J7+(C7-0.008314)*(C28-25)+D7/2*(C28^2-25^2)+E7/3*(C28^3-25^3)+F7/4*(C28^4-25^4)</f>
        <v>-211.40488874571415</v>
      </c>
      <c r="G28" s="16">
        <f>E28*F28</f>
        <v>-25.598233522058784</v>
      </c>
      <c r="H28" s="4"/>
    </row>
    <row r="29" spans="1:11" x14ac:dyDescent="0.2">
      <c r="F29" s="12" t="s">
        <v>19</v>
      </c>
      <c r="G29" s="16">
        <f>SUM(G25:G28)</f>
        <v>-44.858744705296402</v>
      </c>
      <c r="H29" s="2"/>
    </row>
    <row r="31" spans="1:11" x14ac:dyDescent="0.2">
      <c r="B31" s="10" t="s">
        <v>51</v>
      </c>
      <c r="C31">
        <v>100</v>
      </c>
      <c r="D31" s="10" t="s">
        <v>43</v>
      </c>
      <c r="F31" s="10" t="s">
        <v>42</v>
      </c>
      <c r="G31" s="27">
        <f>G29-G22</f>
        <v>8.5000049092455683</v>
      </c>
      <c r="H31" s="10" t="s">
        <v>18</v>
      </c>
    </row>
    <row r="32" spans="1:11" x14ac:dyDescent="0.2">
      <c r="A32" s="17"/>
      <c r="B32" s="5" t="s">
        <v>44</v>
      </c>
      <c r="C32" s="17">
        <v>85</v>
      </c>
      <c r="D32" s="5" t="s">
        <v>45</v>
      </c>
      <c r="E32" s="17"/>
      <c r="F32" s="5" t="s">
        <v>47</v>
      </c>
      <c r="G32" s="26">
        <f>C33-G31</f>
        <v>-4.9092455682853142E-6</v>
      </c>
      <c r="H32" s="5" t="s">
        <v>50</v>
      </c>
      <c r="I32" s="17"/>
      <c r="J32" s="17"/>
      <c r="K32" s="17"/>
    </row>
    <row r="33" spans="1:11" x14ac:dyDescent="0.2">
      <c r="A33" s="17"/>
      <c r="B33" s="5" t="s">
        <v>46</v>
      </c>
      <c r="C33" s="28">
        <f>C31*C32/1000</f>
        <v>8.5</v>
      </c>
      <c r="D33" s="5" t="s">
        <v>18</v>
      </c>
      <c r="E33" s="17"/>
      <c r="F33" s="17"/>
      <c r="G33" s="18"/>
      <c r="H33" s="17"/>
      <c r="I33" s="17"/>
      <c r="J33" s="17"/>
      <c r="K33" s="17"/>
    </row>
    <row r="34" spans="1:11" x14ac:dyDescent="0.2">
      <c r="A34" s="17"/>
      <c r="B34" s="17"/>
      <c r="C34" s="19"/>
      <c r="D34" s="19"/>
      <c r="E34" s="19"/>
      <c r="F34" s="19"/>
      <c r="G34" s="18"/>
      <c r="H34" s="17"/>
      <c r="I34" s="17"/>
      <c r="J34" s="17"/>
      <c r="K34" s="17"/>
    </row>
    <row r="35" spans="1:11" x14ac:dyDescent="0.2">
      <c r="A35" s="17"/>
      <c r="B35" s="24" t="s">
        <v>48</v>
      </c>
      <c r="C35" s="19"/>
      <c r="D35" s="19"/>
      <c r="E35" s="19"/>
      <c r="F35" s="19"/>
      <c r="G35" s="18"/>
      <c r="H35" s="17"/>
      <c r="I35" s="17"/>
      <c r="J35" s="17"/>
      <c r="K35" s="17"/>
    </row>
    <row r="36" spans="1:11" x14ac:dyDescent="0.2">
      <c r="A36" s="17"/>
      <c r="B36" s="24" t="s">
        <v>28</v>
      </c>
      <c r="C36" s="19">
        <f>SUM(E25:E28)*8.314*D25/(0.01)</f>
        <v>915178.42421850329</v>
      </c>
      <c r="D36" s="6" t="s">
        <v>49</v>
      </c>
      <c r="E36" s="19"/>
      <c r="F36" s="19"/>
      <c r="G36" s="18"/>
      <c r="H36" s="20"/>
      <c r="I36" s="17"/>
      <c r="J36" s="17"/>
      <c r="K36" s="17"/>
    </row>
    <row r="37" spans="1:11" x14ac:dyDescent="0.2">
      <c r="A37" s="17"/>
      <c r="B37" s="17"/>
      <c r="C37" s="25">
        <f>C36/1000</f>
        <v>915.17842421850332</v>
      </c>
      <c r="D37" s="6" t="s">
        <v>29</v>
      </c>
      <c r="E37" s="19"/>
      <c r="F37" s="19"/>
      <c r="G37" s="18"/>
      <c r="H37" s="20"/>
      <c r="I37" s="17"/>
      <c r="J37" s="17"/>
      <c r="K37" s="17"/>
    </row>
    <row r="38" spans="1:11" x14ac:dyDescent="0.2">
      <c r="A38" s="17"/>
      <c r="B38" s="17"/>
      <c r="C38" s="19"/>
      <c r="D38" s="19"/>
      <c r="E38" s="19"/>
      <c r="F38" s="19"/>
      <c r="G38" s="18"/>
      <c r="H38" s="20"/>
      <c r="I38" s="17"/>
      <c r="J38" s="17"/>
      <c r="K38" s="17"/>
    </row>
    <row r="39" spans="1:1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</row>
    <row r="40" spans="1:11" x14ac:dyDescent="0.2">
      <c r="A40" s="17"/>
      <c r="B40" s="21"/>
      <c r="C40" s="17"/>
      <c r="D40" s="17"/>
      <c r="E40" s="17"/>
      <c r="F40" s="17"/>
      <c r="G40" s="17"/>
      <c r="H40" s="17"/>
      <c r="I40" s="17"/>
      <c r="J40" s="17"/>
      <c r="K40" s="17"/>
    </row>
    <row r="41" spans="1:11" x14ac:dyDescent="0.2">
      <c r="A41" s="17"/>
      <c r="B41" s="17"/>
      <c r="C41" s="19"/>
      <c r="D41" s="17"/>
      <c r="E41" s="19"/>
      <c r="F41" s="19"/>
      <c r="G41" s="19"/>
      <c r="H41" s="19"/>
      <c r="I41" s="19"/>
      <c r="J41" s="19"/>
      <c r="K41" s="17"/>
    </row>
    <row r="42" spans="1:11" x14ac:dyDescent="0.2">
      <c r="A42" s="17"/>
      <c r="B42" s="17"/>
      <c r="C42" s="19"/>
      <c r="D42" s="17"/>
      <c r="E42" s="19"/>
      <c r="F42" s="19"/>
      <c r="G42" s="19"/>
      <c r="H42" s="17"/>
      <c r="I42" s="19"/>
      <c r="J42" s="19"/>
      <c r="K42" s="17"/>
    </row>
    <row r="43" spans="1:11" x14ac:dyDescent="0.2">
      <c r="A43" s="17"/>
      <c r="B43" s="17"/>
      <c r="C43" s="19"/>
      <c r="D43" s="17"/>
      <c r="E43" s="19"/>
      <c r="F43" s="19"/>
      <c r="G43" s="19"/>
      <c r="H43" s="19"/>
      <c r="I43" s="19"/>
      <c r="J43" s="19"/>
      <c r="K43" s="17"/>
    </row>
    <row r="44" spans="1:11" x14ac:dyDescent="0.2">
      <c r="A44" s="17"/>
      <c r="B44" s="17"/>
      <c r="C44" s="19"/>
      <c r="D44" s="17"/>
      <c r="E44" s="19"/>
      <c r="F44" s="19"/>
      <c r="G44" s="19"/>
      <c r="H44" s="19"/>
      <c r="I44" s="19"/>
      <c r="J44" s="19"/>
      <c r="K44" s="17"/>
    </row>
    <row r="45" spans="1:11" x14ac:dyDescent="0.2">
      <c r="A45" s="17"/>
      <c r="B45" s="17"/>
      <c r="C45" s="17"/>
      <c r="D45" s="17"/>
      <c r="E45" s="17"/>
      <c r="F45" s="17"/>
      <c r="G45" s="19"/>
      <c r="H45" s="17"/>
      <c r="I45" s="19"/>
      <c r="J45" s="19"/>
      <c r="K45" s="17"/>
    </row>
    <row r="46" spans="1:11" x14ac:dyDescent="0.2">
      <c r="A46" s="17"/>
      <c r="B46" s="17"/>
      <c r="C46" s="17"/>
      <c r="D46" s="17"/>
      <c r="E46" s="17"/>
      <c r="F46" s="17"/>
      <c r="G46" s="17"/>
      <c r="H46" s="19"/>
      <c r="I46" s="17"/>
      <c r="J46" s="17"/>
      <c r="K46" s="17"/>
    </row>
    <row r="47" spans="1:11" x14ac:dyDescent="0.2">
      <c r="A47" s="17"/>
      <c r="B47" s="21"/>
      <c r="C47" s="22"/>
      <c r="D47" s="21"/>
      <c r="E47" s="17"/>
      <c r="F47" s="17"/>
      <c r="G47" s="17"/>
      <c r="H47" s="17"/>
      <c r="I47" s="17"/>
      <c r="J47" s="17"/>
      <c r="K47" s="17"/>
    </row>
    <row r="48" spans="1:11" x14ac:dyDescent="0.2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</row>
    <row r="49" spans="1:11" x14ac:dyDescent="0.2">
      <c r="A49" s="17"/>
      <c r="B49" s="21"/>
      <c r="C49" s="21"/>
      <c r="D49" s="21"/>
      <c r="E49" s="23"/>
      <c r="F49" s="17"/>
      <c r="G49" s="17"/>
      <c r="H49" s="17"/>
      <c r="I49" s="17"/>
      <c r="J49" s="17"/>
      <c r="K49" s="17"/>
    </row>
    <row r="50" spans="1:11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</row>
    <row r="51" spans="1:11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</row>
    <row r="52" spans="1:11" x14ac:dyDescent="0.2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</row>
    <row r="53" spans="1:11" x14ac:dyDescent="0.2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</row>
    <row r="54" spans="1:11" x14ac:dyDescent="0.2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</row>
    <row r="55" spans="1:11" x14ac:dyDescent="0.2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</row>
    <row r="56" spans="1:11" x14ac:dyDescent="0.2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</row>
    <row r="57" spans="1:11" x14ac:dyDescent="0.2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</row>
    <row r="58" spans="1:11" x14ac:dyDescent="0.2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</row>
    <row r="59" spans="1:11" x14ac:dyDescent="0.2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</row>
    <row r="60" spans="1:11" x14ac:dyDescent="0.2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</row>
  </sheetData>
  <phoneticPr fontId="3" type="noConversion"/>
  <printOptions gridLines="1"/>
  <pageMargins left="0.75" right="0.75" top="1" bottom="1" header="0.5" footer="0.5"/>
  <pageSetup scale="97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3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Brigham Young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</cp:lastModifiedBy>
  <cp:lastPrinted>2010-03-17T15:18:18Z</cp:lastPrinted>
  <dcterms:created xsi:type="dcterms:W3CDTF">2006-03-17T16:15:43Z</dcterms:created>
  <dcterms:modified xsi:type="dcterms:W3CDTF">2021-11-10T20:39:19Z</dcterms:modified>
</cp:coreProperties>
</file>