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www\classes\273\Classes\"/>
    </mc:Choice>
  </mc:AlternateContent>
  <bookViews>
    <workbookView xWindow="90" yWindow="105" windowWidth="10380" windowHeight="9465"/>
  </bookViews>
  <sheets>
    <sheet name="Sheet1" sheetId="1" r:id="rId1"/>
    <sheet name="Sheet2" sheetId="2" r:id="rId2"/>
    <sheet name="Sheet3" sheetId="3" r:id="rId3"/>
  </sheets>
  <definedNames>
    <definedName name="solver_adj" localSheetId="0" hidden="1">Sheet1!$B$29:$B$30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Sheet1!$E$31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0</definedName>
    <definedName name="solver_ver" localSheetId="0" hidden="1">3</definedName>
  </definedNames>
  <calcPr calcId="162913"/>
</workbook>
</file>

<file path=xl/calcChain.xml><?xml version="1.0" encoding="utf-8"?>
<calcChain xmlns="http://schemas.openxmlformats.org/spreadsheetml/2006/main">
  <c r="G10" i="1" l="1"/>
  <c r="B9" i="1" l="1"/>
  <c r="B34" i="1" l="1"/>
  <c r="H30" i="1"/>
  <c r="H29" i="1"/>
  <c r="E10" i="1"/>
  <c r="H10" i="1" s="1"/>
  <c r="E12" i="1"/>
  <c r="B35" i="1"/>
  <c r="C37" i="1" s="1"/>
  <c r="A3" i="1"/>
  <c r="E6" i="1"/>
  <c r="E30" i="1"/>
  <c r="E11" i="1"/>
  <c r="A4" i="1"/>
  <c r="B16" i="1"/>
  <c r="B18" i="1" s="1"/>
  <c r="F18" i="1" l="1"/>
  <c r="E29" i="1"/>
  <c r="E31" i="1" s="1"/>
</calcChain>
</file>

<file path=xl/sharedStrings.xml><?xml version="1.0" encoding="utf-8"?>
<sst xmlns="http://schemas.openxmlformats.org/spreadsheetml/2006/main" count="56" uniqueCount="43">
  <si>
    <t>L/h CH3OH in</t>
  </si>
  <si>
    <t>mol/h CH3OH in</t>
  </si>
  <si>
    <t>C Balance</t>
  </si>
  <si>
    <t>Species</t>
  </si>
  <si>
    <t>Dry mole frac</t>
  </si>
  <si>
    <t>CH3OH</t>
  </si>
  <si>
    <t>CO2</t>
  </si>
  <si>
    <t>mol/h</t>
  </si>
  <si>
    <t>H balance</t>
  </si>
  <si>
    <t>n_H2O=</t>
  </si>
  <si>
    <t>mol H2O/h</t>
  </si>
  <si>
    <t>O balance</t>
  </si>
  <si>
    <t>CO</t>
  </si>
  <si>
    <t>Frac Conv</t>
  </si>
  <si>
    <t>O2+N2</t>
  </si>
  <si>
    <t>%Excess O2=</t>
  </si>
  <si>
    <t>Mole fraction H2O=</t>
  </si>
  <si>
    <t>Sum</t>
  </si>
  <si>
    <t>n_dry=</t>
  </si>
  <si>
    <t>N balance</t>
  </si>
  <si>
    <t>y_O2,dry,out</t>
  </si>
  <si>
    <t>n_air,in</t>
  </si>
  <si>
    <t>Residuals (LHS-RHS)^2:</t>
  </si>
  <si>
    <t>O2</t>
  </si>
  <si>
    <t>N2</t>
  </si>
  <si>
    <t>Outlet Molar Flow rates (mol/hr)</t>
  </si>
  <si>
    <t>mol/h O2 in (Stoich)</t>
  </si>
  <si>
    <t>n_N2_in=</t>
  </si>
  <si>
    <t>n_O2_in=</t>
  </si>
  <si>
    <t>mol/hr</t>
  </si>
  <si>
    <t>Given</t>
  </si>
  <si>
    <t>(Solver)</t>
  </si>
  <si>
    <t>Guesses for Solver:</t>
  </si>
  <si>
    <r>
      <t xml:space="preserve">n_CH3OH,in = </t>
    </r>
    <r>
      <rPr>
        <sz val="10"/>
        <color rgb="FF00B050"/>
        <rFont val="Arial"/>
        <family val="2"/>
      </rPr>
      <t>n_dry</t>
    </r>
    <r>
      <rPr>
        <sz val="10"/>
        <color rgb="FFFF0000"/>
        <rFont val="Arial"/>
        <family val="2"/>
      </rPr>
      <t>*(y_CH3OH*1 + y_CO2*1 + y_CO*1)</t>
    </r>
  </si>
  <si>
    <t>n_i,out</t>
  </si>
  <si>
    <r>
      <t>n_CH3OH,in*4 =</t>
    </r>
    <r>
      <rPr>
        <sz val="10"/>
        <color rgb="FF00B050"/>
        <rFont val="Arial"/>
        <family val="2"/>
      </rPr>
      <t xml:space="preserve"> n_H2O</t>
    </r>
    <r>
      <rPr>
        <sz val="10"/>
        <color rgb="FFFF0000"/>
        <rFont val="Arial"/>
        <family val="2"/>
      </rPr>
      <t>*2 + n_CH3OH,out*4</t>
    </r>
  </si>
  <si>
    <t>n_tot,out=n_dry+n_H2O</t>
  </si>
  <si>
    <t>ntot,out=</t>
  </si>
  <si>
    <r>
      <t xml:space="preserve">(2 unknowns: </t>
    </r>
    <r>
      <rPr>
        <sz val="10"/>
        <color rgb="FF00B050"/>
        <rFont val="Arial"/>
        <family val="2"/>
      </rPr>
      <t>n_air,in</t>
    </r>
    <r>
      <rPr>
        <sz val="10"/>
        <rFont val="Arial"/>
        <family val="2"/>
      </rPr>
      <t xml:space="preserve"> and </t>
    </r>
    <r>
      <rPr>
        <sz val="10"/>
        <color rgb="FF00B050"/>
        <rFont val="Arial"/>
        <family val="2"/>
      </rPr>
      <t>y_O2,dry,out</t>
    </r>
    <r>
      <rPr>
        <sz val="10"/>
        <rFont val="Arial"/>
        <family val="2"/>
      </rPr>
      <t>)</t>
    </r>
  </si>
  <si>
    <r>
      <t>0.21*</t>
    </r>
    <r>
      <rPr>
        <sz val="10"/>
        <color rgb="FF00B050"/>
        <rFont val="Arial"/>
        <family val="2"/>
      </rPr>
      <t>n_air,in</t>
    </r>
    <r>
      <rPr>
        <sz val="10"/>
        <color rgb="FFFF0000"/>
        <rFont val="Arial"/>
        <family val="2"/>
      </rPr>
      <t xml:space="preserve">*2  +  n_CH3OH,in*1 = n_CH3OH,out*1 + n_CO2*2 + n_CO*1 + n_H2O*1 + </t>
    </r>
    <r>
      <rPr>
        <sz val="10"/>
        <color rgb="FF00B050"/>
        <rFont val="Arial"/>
        <family val="2"/>
      </rPr>
      <t>y_O2,dry,out</t>
    </r>
    <r>
      <rPr>
        <sz val="10"/>
        <color rgb="FFFF0000"/>
        <rFont val="Arial"/>
        <family val="2"/>
      </rPr>
      <t>*n_dry*2</t>
    </r>
  </si>
  <si>
    <r>
      <t>.79*</t>
    </r>
    <r>
      <rPr>
        <sz val="10"/>
        <color rgb="FF00B050"/>
        <rFont val="Arial"/>
        <family val="2"/>
      </rPr>
      <t>n_air,in</t>
    </r>
    <r>
      <rPr>
        <sz val="10"/>
        <color rgb="FFFF0000"/>
        <rFont val="Arial"/>
        <family val="2"/>
      </rPr>
      <t xml:space="preserve"> = (y_(O2 + N2) - </t>
    </r>
    <r>
      <rPr>
        <sz val="10"/>
        <color rgb="FF00B050"/>
        <rFont val="Arial"/>
        <family val="2"/>
      </rPr>
      <t>y_O2,dry</t>
    </r>
    <r>
      <rPr>
        <sz val="10"/>
        <color rgb="FFFF0000"/>
        <rFont val="Arial"/>
        <family val="2"/>
      </rPr>
      <t>)*ndry</t>
    </r>
  </si>
  <si>
    <r>
      <t>(2 unknowns:</t>
    </r>
    <r>
      <rPr>
        <sz val="10"/>
        <color rgb="FF00B050"/>
        <rFont val="Arial"/>
        <family val="2"/>
      </rPr>
      <t xml:space="preserve"> n_air,in</t>
    </r>
    <r>
      <rPr>
        <sz val="10"/>
        <rFont val="Arial"/>
        <family val="2"/>
      </rPr>
      <t xml:space="preserve"> and </t>
    </r>
    <r>
      <rPr>
        <sz val="10"/>
        <color rgb="FF00B050"/>
        <rFont val="Arial"/>
        <family val="2"/>
      </rPr>
      <t>y_O2,dry</t>
    </r>
    <r>
      <rPr>
        <sz val="10"/>
        <rFont val="Arial"/>
        <family val="2"/>
      </rPr>
      <t>) ---- y_O2 is the outlet value on a dry basis</t>
    </r>
  </si>
  <si>
    <t>Problem 4.93 (4.71 in 3rd Ed.)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</si>
</sst>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"/>
    <numFmt numFmtId="166" formatCode="0.0%"/>
  </numFmts>
  <fonts count="8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2" fontId="0" fillId="0" borderId="0" xfId="0" applyNumberFormat="1"/>
    <xf numFmtId="164" fontId="0" fillId="0" borderId="0" xfId="0" applyNumberFormat="1"/>
    <xf numFmtId="165" fontId="0" fillId="2" borderId="0" xfId="0" applyNumberFormat="1" applyFill="1"/>
    <xf numFmtId="166" fontId="0" fillId="2" borderId="0" xfId="1" applyNumberFormat="1" applyFont="1" applyFill="1"/>
    <xf numFmtId="0" fontId="4" fillId="0" borderId="0" xfId="0" applyFont="1"/>
    <xf numFmtId="0" fontId="5" fillId="0" borderId="0" xfId="0" applyFont="1"/>
    <xf numFmtId="0" fontId="0" fillId="3" borderId="0" xfId="0" applyFill="1"/>
    <xf numFmtId="1" fontId="0" fillId="0" borderId="0" xfId="0" applyNumberFormat="1"/>
    <xf numFmtId="0" fontId="0" fillId="4" borderId="0" xfId="0" applyFill="1"/>
    <xf numFmtId="9" fontId="0" fillId="5" borderId="0" xfId="1" applyFont="1" applyFill="1"/>
    <xf numFmtId="0" fontId="0" fillId="6" borderId="0" xfId="0" applyFill="1"/>
    <xf numFmtId="0" fontId="6" fillId="0" borderId="0" xfId="0" applyFont="1"/>
    <xf numFmtId="0" fontId="7" fillId="0" borderId="0" xfId="0" applyFont="1"/>
    <xf numFmtId="164" fontId="0" fillId="7" borderId="0" xfId="0" applyNumberFormat="1" applyFill="1"/>
    <xf numFmtId="0" fontId="1" fillId="0" borderId="0" xfId="0" applyFont="1"/>
    <xf numFmtId="0" fontId="1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zoomScale="130" zoomScaleNormal="130" workbookViewId="0">
      <selection activeCell="A2" sqref="A2"/>
    </sheetView>
  </sheetViews>
  <sheetFormatPr defaultRowHeight="12.75" x14ac:dyDescent="0.2"/>
  <cols>
    <col min="1" max="1" width="12.140625" customWidth="1"/>
    <col min="3" max="3" width="9.85546875" customWidth="1"/>
    <col min="5" max="5" width="12.28515625" bestFit="1" customWidth="1"/>
  </cols>
  <sheetData>
    <row r="1" spans="1:8" ht="18" x14ac:dyDescent="0.25">
      <c r="A1" s="1" t="s">
        <v>42</v>
      </c>
    </row>
    <row r="2" spans="1:8" x14ac:dyDescent="0.2">
      <c r="A2" s="10">
        <v>12</v>
      </c>
      <c r="B2" s="10" t="s">
        <v>0</v>
      </c>
      <c r="C2" s="10"/>
      <c r="D2" t="s">
        <v>3</v>
      </c>
      <c r="E2" t="s">
        <v>4</v>
      </c>
    </row>
    <row r="3" spans="1:8" x14ac:dyDescent="0.2">
      <c r="A3">
        <f>A2*1000*0.792/32</f>
        <v>297</v>
      </c>
      <c r="B3" t="s">
        <v>1</v>
      </c>
      <c r="D3" t="s">
        <v>5</v>
      </c>
      <c r="E3" s="10">
        <v>4.4999999999999997E-3</v>
      </c>
      <c r="F3" s="10" t="s">
        <v>30</v>
      </c>
    </row>
    <row r="4" spans="1:8" x14ac:dyDescent="0.2">
      <c r="A4">
        <f>A3*1.5</f>
        <v>445.5</v>
      </c>
      <c r="B4" t="s">
        <v>26</v>
      </c>
      <c r="D4" t="s">
        <v>6</v>
      </c>
      <c r="E4" s="10">
        <v>9.0300000000000005E-2</v>
      </c>
      <c r="F4" s="10" t="s">
        <v>30</v>
      </c>
    </row>
    <row r="5" spans="1:8" x14ac:dyDescent="0.2">
      <c r="D5" t="s">
        <v>12</v>
      </c>
      <c r="E5" s="10">
        <v>1.8100000000000002E-2</v>
      </c>
      <c r="F5" s="10" t="s">
        <v>30</v>
      </c>
    </row>
    <row r="6" spans="1:8" x14ac:dyDescent="0.2">
      <c r="D6" t="s">
        <v>14</v>
      </c>
      <c r="E6">
        <f>1-SUM(E3:E5)</f>
        <v>0.8871</v>
      </c>
    </row>
    <row r="7" spans="1:8" x14ac:dyDescent="0.2">
      <c r="A7" s="6" t="s">
        <v>2</v>
      </c>
    </row>
    <row r="8" spans="1:8" x14ac:dyDescent="0.2">
      <c r="A8" s="13" t="s">
        <v>33</v>
      </c>
    </row>
    <row r="9" spans="1:8" x14ac:dyDescent="0.2">
      <c r="A9" s="14" t="s">
        <v>18</v>
      </c>
      <c r="B9" s="15">
        <f>A3/(SUM(E3:E5))</f>
        <v>2630.6465899025684</v>
      </c>
      <c r="C9" t="s">
        <v>7</v>
      </c>
      <c r="D9" t="s">
        <v>3</v>
      </c>
      <c r="E9" s="17" t="s">
        <v>34</v>
      </c>
      <c r="G9" t="s">
        <v>13</v>
      </c>
    </row>
    <row r="10" spans="1:8" x14ac:dyDescent="0.2">
      <c r="D10" t="s">
        <v>5</v>
      </c>
      <c r="E10" s="2">
        <f>E3*$B$9</f>
        <v>11.837909654561557</v>
      </c>
      <c r="F10" t="s">
        <v>7</v>
      </c>
      <c r="G10" s="4">
        <f>1-E10/A3</f>
        <v>0.96014171833480955</v>
      </c>
      <c r="H10" s="11">
        <f>G10</f>
        <v>0.96014171833480955</v>
      </c>
    </row>
    <row r="11" spans="1:8" x14ac:dyDescent="0.2">
      <c r="D11" t="s">
        <v>6</v>
      </c>
      <c r="E11" s="2">
        <f>E4*$B$9</f>
        <v>237.54738706820194</v>
      </c>
      <c r="F11" t="s">
        <v>7</v>
      </c>
    </row>
    <row r="12" spans="1:8" x14ac:dyDescent="0.2">
      <c r="D12" t="s">
        <v>12</v>
      </c>
      <c r="E12" s="2">
        <f>E5*$B$9</f>
        <v>47.614703277236494</v>
      </c>
      <c r="F12" t="s">
        <v>7</v>
      </c>
    </row>
    <row r="14" spans="1:8" x14ac:dyDescent="0.2">
      <c r="A14" s="6" t="s">
        <v>8</v>
      </c>
    </row>
    <row r="15" spans="1:8" x14ac:dyDescent="0.2">
      <c r="A15" s="13" t="s">
        <v>35</v>
      </c>
    </row>
    <row r="16" spans="1:8" x14ac:dyDescent="0.2">
      <c r="A16" s="14" t="s">
        <v>9</v>
      </c>
      <c r="B16" s="15">
        <f>(4*A3-4*E10)/2</f>
        <v>570.32418069087691</v>
      </c>
      <c r="C16" t="s">
        <v>10</v>
      </c>
    </row>
    <row r="17" spans="1:8" x14ac:dyDescent="0.2">
      <c r="A17" s="16" t="s">
        <v>36</v>
      </c>
    </row>
    <row r="18" spans="1:8" x14ac:dyDescent="0.2">
      <c r="A18" s="16" t="s">
        <v>37</v>
      </c>
      <c r="B18" s="15">
        <f>B9+B16</f>
        <v>3200.9707705934452</v>
      </c>
      <c r="C18" t="s">
        <v>7</v>
      </c>
      <c r="D18" t="s">
        <v>16</v>
      </c>
      <c r="F18" s="4">
        <f>B16/B18</f>
        <v>0.17817225509533205</v>
      </c>
    </row>
    <row r="20" spans="1:8" x14ac:dyDescent="0.2">
      <c r="A20" s="6" t="s">
        <v>11</v>
      </c>
    </row>
    <row r="21" spans="1:8" x14ac:dyDescent="0.2">
      <c r="A21" s="13" t="s">
        <v>39</v>
      </c>
    </row>
    <row r="22" spans="1:8" x14ac:dyDescent="0.2">
      <c r="A22" s="16" t="s">
        <v>38</v>
      </c>
    </row>
    <row r="23" spans="1:8" x14ac:dyDescent="0.2">
      <c r="A23" s="7"/>
    </row>
    <row r="24" spans="1:8" x14ac:dyDescent="0.2">
      <c r="A24" s="6" t="s">
        <v>19</v>
      </c>
    </row>
    <row r="25" spans="1:8" x14ac:dyDescent="0.2">
      <c r="A25" s="13" t="s">
        <v>40</v>
      </c>
    </row>
    <row r="26" spans="1:8" x14ac:dyDescent="0.2">
      <c r="A26" s="16" t="s">
        <v>41</v>
      </c>
    </row>
    <row r="27" spans="1:8" x14ac:dyDescent="0.2">
      <c r="A27" s="7"/>
    </row>
    <row r="28" spans="1:8" x14ac:dyDescent="0.2">
      <c r="A28" s="7" t="s">
        <v>32</v>
      </c>
      <c r="D28" t="s">
        <v>22</v>
      </c>
      <c r="G28" t="s">
        <v>25</v>
      </c>
    </row>
    <row r="29" spans="1:8" x14ac:dyDescent="0.2">
      <c r="A29" s="7" t="s">
        <v>20</v>
      </c>
      <c r="B29" s="12">
        <v>6.4986468114738696E-2</v>
      </c>
      <c r="D29" t="s">
        <v>11</v>
      </c>
      <c r="E29">
        <f>(0.21*B30*2+A3-E10-E11*2-E12-B16-B29*B9*2)^2</f>
        <v>2.8142627108588889E-8</v>
      </c>
      <c r="G29" t="s">
        <v>23</v>
      </c>
      <c r="H29" s="3">
        <f>B29*B9</f>
        <v>170.95643073584935</v>
      </c>
    </row>
    <row r="30" spans="1:8" x14ac:dyDescent="0.2">
      <c r="A30" s="7" t="s">
        <v>21</v>
      </c>
      <c r="B30" s="12">
        <v>2737.582373781956</v>
      </c>
      <c r="D30" t="s">
        <v>19</v>
      </c>
      <c r="E30">
        <f>(0.79*B30-(E6-B29)*B9)^2</f>
        <v>7.0356821665518639E-9</v>
      </c>
      <c r="G30" t="s">
        <v>24</v>
      </c>
      <c r="H30" s="9">
        <f>(1-B29)*B9</f>
        <v>2459.6901591667188</v>
      </c>
    </row>
    <row r="31" spans="1:8" x14ac:dyDescent="0.2">
      <c r="A31" s="7"/>
      <c r="D31" t="s">
        <v>17</v>
      </c>
      <c r="E31" s="8">
        <f>E29+E30</f>
        <v>3.5178309275140754E-8</v>
      </c>
    </row>
    <row r="32" spans="1:8" x14ac:dyDescent="0.2">
      <c r="A32" s="7"/>
      <c r="E32" t="s">
        <v>31</v>
      </c>
    </row>
    <row r="33" spans="1:3" x14ac:dyDescent="0.2">
      <c r="B33" s="3"/>
    </row>
    <row r="34" spans="1:3" x14ac:dyDescent="0.2">
      <c r="A34" t="s">
        <v>27</v>
      </c>
      <c r="B34" s="3">
        <f>0.79*B30</f>
        <v>2162.6900752877455</v>
      </c>
      <c r="C34" t="s">
        <v>29</v>
      </c>
    </row>
    <row r="35" spans="1:3" x14ac:dyDescent="0.2">
      <c r="A35" t="s">
        <v>28</v>
      </c>
      <c r="B35" s="3">
        <f>0.21*B30</f>
        <v>574.89229849421076</v>
      </c>
      <c r="C35" t="s">
        <v>29</v>
      </c>
    </row>
    <row r="37" spans="1:3" x14ac:dyDescent="0.2">
      <c r="A37" t="s">
        <v>15</v>
      </c>
      <c r="C37" s="5">
        <f>B35/A4-1</f>
        <v>0.29044286979620826</v>
      </c>
    </row>
  </sheetData>
  <phoneticPr fontId="3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Brigham Young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 Fletcher</cp:lastModifiedBy>
  <dcterms:created xsi:type="dcterms:W3CDTF">2006-02-10T23:53:39Z</dcterms:created>
  <dcterms:modified xsi:type="dcterms:W3CDTF">2018-10-01T16:29:59Z</dcterms:modified>
</cp:coreProperties>
</file>